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4418ascensSCugatSonia\"/>
    </mc:Choice>
  </mc:AlternateContent>
  <xr:revisionPtr revIDLastSave="0" documentId="8_{75D8E1F2-04CE-4C8E-BF0A-ED968A41DBEC}" xr6:coauthVersionLast="36" xr6:coauthVersionMax="36" xr10:uidLastSave="{00000000-0000-0000-0000-000000000000}"/>
  <bookViews>
    <workbookView xWindow="0" yWindow="0" windowWidth="28800" windowHeight="11625" tabRatio="873" xr2:uid="{DAA4DAC1-5BF6-45BC-8335-BADFC0D44EBC}"/>
  </bookViews>
  <sheets>
    <sheet name="Anexo I" sheetId="14" r:id="rId1"/>
  </sheets>
  <definedNames>
    <definedName name="_xlnm._FilterDatabase" localSheetId="0" hidden="1">'Anexo I'!#REF!</definedName>
    <definedName name="_xlnm.Print_Area" localSheetId="0">'Anexo I'!$A$3:$J$72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1" i="14" l="1"/>
  <c r="F48" i="14"/>
  <c r="F45" i="14"/>
  <c r="G45" i="14" l="1"/>
  <c r="G51" i="14" l="1"/>
  <c r="G48" i="14"/>
  <c r="H52" i="14" l="1"/>
  <c r="G42" i="14"/>
  <c r="H43" i="14" s="1"/>
  <c r="H49" i="14"/>
  <c r="H46" i="14"/>
  <c r="G38" i="14"/>
  <c r="H39" i="14" s="1"/>
  <c r="H40" i="14" s="1"/>
  <c r="H54" i="14" l="1"/>
  <c r="B28" i="14" s="1"/>
  <c r="H53" i="14"/>
</calcChain>
</file>

<file path=xl/sharedStrings.xml><?xml version="1.0" encoding="utf-8"?>
<sst xmlns="http://schemas.openxmlformats.org/spreadsheetml/2006/main" count="76" uniqueCount="63">
  <si>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</si>
  <si>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</si>
  <si>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</si>
  <si>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</si>
  <si>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</si>
  <si>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</si>
  <si>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</si>
  <si>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</si>
  <si>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</si>
  <si>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</si>
  <si>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 xml:space="preserve">DP número </t>
  </si>
  <si>
    <t xml:space="preserve">calle/plaza </t>
  </si>
  <si>
    <t>número</t>
  </si>
  <si>
    <t>conforme acredita con Poder.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</si>
  <si>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</si>
  <si>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</si>
  <si>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</si>
  <si>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</si>
  <si>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no podrán superar el valor estimado indicado en el Anexo II apartado 3.</t>
  </si>
  <si>
    <t>B.  Desglose Precio:</t>
  </si>
  <si>
    <t>suma redacción proyecto</t>
  </si>
  <si>
    <t>suma ejecución obra</t>
  </si>
  <si>
    <t>TOTAL OFERTA</t>
  </si>
  <si>
    <t>importe unitario (**)</t>
  </si>
  <si>
    <t>IMPORTE (*)</t>
  </si>
  <si>
    <t>(*)</t>
  </si>
  <si>
    <t>En el precio de la oferta se consideran incluidos el 13% de Gastos Generales y el 6% de Beneficio Industrial</t>
  </si>
  <si>
    <t>(**)</t>
  </si>
  <si>
    <t>NOTA IMPORTANTE: 
ESTE ANEXO I SE PRESENTARA IMPRIMIDO EN FORMATO PDF
Y FIRMADO POR DECLARANTE(S)</t>
  </si>
  <si>
    <t>Firma de declarante(s) y fecha</t>
  </si>
  <si>
    <t>Expediente n.º S/04418/2022</t>
  </si>
  <si>
    <t xml:space="preserve">“Obras de sustitución de ascensores en bloques </t>
  </si>
  <si>
    <t xml:space="preserve"> de oficinas 1-2 y 2-3 en SAN CUGAT ”</t>
  </si>
  <si>
    <t>S.A.01</t>
  </si>
  <si>
    <t>S.A.01.01</t>
  </si>
  <si>
    <t>PROYECTO DE SUSTITUCIÓN DE ASCENSORES EN OFICINAS 1-2 Y 2-3</t>
  </si>
  <si>
    <t>Código</t>
  </si>
  <si>
    <t>Nat</t>
  </si>
  <si>
    <t>Resumen</t>
  </si>
  <si>
    <t>CanPres</t>
  </si>
  <si>
    <t>Capítulo</t>
  </si>
  <si>
    <t>Partida</t>
  </si>
  <si>
    <t>Total S.A.01</t>
  </si>
  <si>
    <t>S.A.02</t>
  </si>
  <si>
    <t>SUSTITUCIÓN DE ASCENSORES EN OFICINAS 1-2 Y 2-3</t>
  </si>
  <si>
    <t>S.A.02.01</t>
  </si>
  <si>
    <t>Total S.A.02</t>
  </si>
  <si>
    <t>S.A.03</t>
  </si>
  <si>
    <t>CONTROL DE CALIDAD</t>
  </si>
  <si>
    <t>S.A.03.01</t>
  </si>
  <si>
    <t>Total S.A.03</t>
  </si>
  <si>
    <t>S.A.04</t>
  </si>
  <si>
    <t>GESTIÓN DE RESIDUOS</t>
  </si>
  <si>
    <t>S.A.04.01</t>
  </si>
  <si>
    <t>Total S.A.04</t>
  </si>
  <si>
    <t>S.A.05</t>
  </si>
  <si>
    <t>SEGURIDAD Y SALUD</t>
  </si>
  <si>
    <t>S.A.05.01</t>
  </si>
  <si>
    <t>Total S.A.05</t>
  </si>
  <si>
    <t>Importe unitario ofertado en ítem S.A.01.01 no podrá superar importe máximo detallado  en Anexo II punto 3.</t>
  </si>
  <si>
    <t>Importe unitario ofertado en ítem S.A.02.01 no podrá ser inferior al 90 % del ratio detallado  en Anexo II punto 3 ni superar el importe del ratio indicado.</t>
  </si>
  <si>
    <t xml:space="preserve">Importe unitario ofertado en ítems CONTROL DE CALIDAD y GESTION DE RESIDUOS serán, en cada uno, como mínimo, el 1,5 % del ítem S.A.02.01 </t>
  </si>
  <si>
    <t xml:space="preserve">Importe unitario ofertado en ítem SEGURIDAD Y SALUD será, como mínimo, el 2,5 % del ítem S.A.02.01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</si>
</sst>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21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B4CBE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Protection="1"/>
    <xf numFmtId="0" fontId="2" fillId="0" borderId="0" xfId="0" applyFont="1" applyAlignment="1" applyProtection="1">
      <alignment vertical="top"/>
    </xf>
    <xf numFmtId="0" fontId="0" fillId="0" borderId="0" xfId="0" applyAlignment="1" applyProtection="1">
      <alignment vertical="top"/>
    </xf>
    <xf numFmtId="0" fontId="5" fillId="0" borderId="0" xfId="0" applyFont="1" applyProtection="1"/>
    <xf numFmtId="0" fontId="1" fillId="0" borderId="0" xfId="0" applyFont="1" applyProtection="1"/>
    <xf numFmtId="0" fontId="6" fillId="0" borderId="0" xfId="0" applyFont="1" applyAlignment="1" applyProtection="1">
      <alignment horizontal="right" vertical="center"/>
    </xf>
    <xf numFmtId="0" fontId="6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8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vertical="top"/>
    </xf>
    <xf numFmtId="0" fontId="0" fillId="0" borderId="0" xfId="0" applyFill="1" applyAlignment="1" applyProtection="1">
      <alignment shrinkToFit="1"/>
    </xf>
    <xf numFmtId="0" fontId="0" fillId="2" borderId="0" xfId="0" applyFill="1" applyAlignment="1" applyProtection="1">
      <alignment vertical="top" shrinkToFit="1"/>
      <protection locked="0"/>
    </xf>
    <xf numFmtId="0" fontId="0" fillId="2" borderId="0" xfId="0" applyFill="1" applyAlignment="1" applyProtection="1">
      <alignment shrinkToFit="1"/>
      <protection locked="0"/>
    </xf>
    <xf numFmtId="0" fontId="0" fillId="2" borderId="0" xfId="0" applyFill="1" applyAlignment="1" applyProtection="1">
      <alignment horizontal="left" vertical="top" shrinkToFit="1"/>
      <protection locked="0"/>
    </xf>
    <xf numFmtId="0" fontId="8" fillId="0" borderId="0" xfId="0" applyFont="1" applyAlignment="1" applyProtection="1">
      <alignment horizontal="left" vertical="top"/>
    </xf>
    <xf numFmtId="0" fontId="0" fillId="0" borderId="0" xfId="0" applyFill="1" applyAlignment="1" applyProtection="1">
      <alignment horizontal="center" shrinkToFit="1"/>
    </xf>
    <xf numFmtId="0" fontId="2" fillId="0" borderId="0" xfId="0" applyFont="1" applyProtection="1"/>
    <xf numFmtId="0" fontId="19" fillId="0" borderId="0" xfId="0" applyFont="1" applyProtection="1"/>
    <xf numFmtId="0" fontId="13" fillId="0" borderId="1" xfId="0" applyFont="1" applyBorder="1" applyAlignment="1" applyProtection="1">
      <alignment horizontal="center" vertical="center"/>
    </xf>
    <xf numFmtId="0" fontId="13" fillId="0" borderId="1" xfId="0" applyFont="1" applyBorder="1" applyAlignment="1" applyProtection="1">
      <alignment horizontal="left" vertical="center" indent="1"/>
    </xf>
    <xf numFmtId="0" fontId="13" fillId="0" borderId="3" xfId="0" applyFont="1" applyBorder="1" applyAlignment="1" applyProtection="1">
      <alignment horizontal="center" vertical="center" wrapText="1"/>
    </xf>
    <xf numFmtId="0" fontId="14" fillId="0" borderId="3" xfId="0" applyFont="1" applyBorder="1" applyAlignment="1" applyProtection="1">
      <alignment horizontal="center" vertical="center"/>
    </xf>
    <xf numFmtId="0" fontId="14" fillId="0" borderId="3" xfId="0" applyFont="1" applyBorder="1" applyAlignment="1" applyProtection="1">
      <alignment horizontal="center" vertical="center" wrapText="1"/>
    </xf>
    <xf numFmtId="49" fontId="11" fillId="3" borderId="1" xfId="0" applyNumberFormat="1" applyFont="1" applyFill="1" applyBorder="1" applyAlignment="1" applyProtection="1">
      <alignment vertical="top"/>
    </xf>
    <xf numFmtId="49" fontId="11" fillId="3" borderId="1" xfId="0" applyNumberFormat="1" applyFont="1" applyFill="1" applyBorder="1" applyAlignment="1" applyProtection="1">
      <alignment horizontal="left" vertical="top" indent="1"/>
    </xf>
    <xf numFmtId="3" fontId="15" fillId="3" borderId="3" xfId="0" applyNumberFormat="1" applyFont="1" applyFill="1" applyBorder="1" applyAlignment="1" applyProtection="1">
      <alignment horizontal="left" vertical="top"/>
    </xf>
    <xf numFmtId="4" fontId="15" fillId="3" borderId="3" xfId="0" applyNumberFormat="1" applyFont="1" applyFill="1" applyBorder="1" applyAlignment="1" applyProtection="1">
      <alignment vertical="top"/>
    </xf>
    <xf numFmtId="4" fontId="15" fillId="3" borderId="4" xfId="0" applyNumberFormat="1" applyFont="1" applyFill="1" applyBorder="1" applyAlignment="1" applyProtection="1">
      <alignment vertical="top"/>
    </xf>
    <xf numFmtId="49" fontId="12" fillId="0" borderId="5" xfId="0" applyNumberFormat="1" applyFont="1" applyFill="1" applyBorder="1" applyAlignment="1" applyProtection="1">
      <alignment vertical="center"/>
    </xf>
    <xf numFmtId="49" fontId="12" fillId="0" borderId="5" xfId="0" applyNumberFormat="1" applyFont="1" applyBorder="1" applyAlignment="1" applyProtection="1">
      <alignment horizontal="left" vertical="center"/>
    </xf>
    <xf numFmtId="4" fontId="16" fillId="0" borderId="2" xfId="0" applyNumberFormat="1" applyFont="1" applyBorder="1" applyAlignment="1" applyProtection="1">
      <alignment horizontal="left" vertical="center"/>
    </xf>
    <xf numFmtId="0" fontId="12" fillId="0" borderId="1" xfId="0" applyFont="1" applyBorder="1" applyAlignment="1" applyProtection="1">
      <alignment vertical="top"/>
    </xf>
    <xf numFmtId="0" fontId="12" fillId="0" borderId="1" xfId="0" applyFont="1" applyBorder="1" applyAlignment="1" applyProtection="1">
      <alignment horizontal="left" vertical="top" indent="1"/>
    </xf>
    <xf numFmtId="4" fontId="17" fillId="0" borderId="3" xfId="0" applyNumberFormat="1" applyFont="1" applyBorder="1" applyAlignment="1" applyProtection="1">
      <alignment vertical="top"/>
    </xf>
    <xf numFmtId="4" fontId="15" fillId="2" borderId="1" xfId="0" applyNumberFormat="1" applyFont="1" applyFill="1" applyBorder="1" applyAlignment="1" applyProtection="1">
      <alignment vertical="top"/>
    </xf>
    <xf numFmtId="0" fontId="13" fillId="0" borderId="1" xfId="0" applyFont="1" applyBorder="1" applyAlignment="1" applyProtection="1">
      <alignment vertical="top"/>
    </xf>
    <xf numFmtId="0" fontId="13" fillId="0" borderId="1" xfId="0" applyFont="1" applyBorder="1" applyAlignment="1" applyProtection="1">
      <alignment horizontal="left" vertical="top" indent="1"/>
    </xf>
    <xf numFmtId="0" fontId="14" fillId="0" borderId="3" xfId="0" applyFont="1" applyBorder="1" applyAlignment="1" applyProtection="1">
      <alignment horizontal="center" vertical="top"/>
    </xf>
    <xf numFmtId="4" fontId="9" fillId="2" borderId="1" xfId="0" applyNumberFormat="1" applyFont="1" applyFill="1" applyBorder="1" applyAlignment="1" applyProtection="1">
      <alignment vertical="top"/>
    </xf>
    <xf numFmtId="0" fontId="12" fillId="0" borderId="1" xfId="0" applyFont="1" applyBorder="1" applyAlignment="1" applyProtection="1">
      <alignment vertical="center"/>
    </xf>
    <xf numFmtId="0" fontId="12" fillId="0" borderId="1" xfId="0" applyFont="1" applyBorder="1" applyAlignment="1" applyProtection="1">
      <alignment horizontal="left" vertical="center"/>
    </xf>
    <xf numFmtId="4" fontId="17" fillId="0" borderId="3" xfId="0" applyNumberFormat="1" applyFont="1" applyBorder="1" applyAlignment="1" applyProtection="1">
      <alignment vertical="center"/>
    </xf>
    <xf numFmtId="49" fontId="11" fillId="3" borderId="1" xfId="0" applyNumberFormat="1" applyFont="1" applyFill="1" applyBorder="1" applyAlignment="1" applyProtection="1">
      <alignment vertical="center"/>
    </xf>
    <xf numFmtId="49" fontId="11" fillId="3" borderId="1" xfId="0" applyNumberFormat="1" applyFont="1" applyFill="1" applyBorder="1" applyAlignment="1" applyProtection="1">
      <alignment horizontal="left" vertical="center"/>
    </xf>
    <xf numFmtId="3" fontId="15" fillId="3" borderId="3" xfId="0" applyNumberFormat="1" applyFont="1" applyFill="1" applyBorder="1" applyAlignment="1" applyProtection="1">
      <alignment horizontal="left" vertical="center"/>
    </xf>
    <xf numFmtId="4" fontId="17" fillId="3" borderId="3" xfId="0" applyNumberFormat="1" applyFont="1" applyFill="1" applyBorder="1" applyAlignment="1" applyProtection="1">
      <alignment vertical="center"/>
    </xf>
    <xf numFmtId="4" fontId="17" fillId="3" borderId="3" xfId="0" applyNumberFormat="1" applyFont="1" applyFill="1" applyBorder="1" applyAlignment="1" applyProtection="1">
      <alignment vertical="top"/>
    </xf>
    <xf numFmtId="4" fontId="16" fillId="0" borderId="1" xfId="0" applyNumberFormat="1" applyFont="1" applyBorder="1" applyAlignment="1" applyProtection="1">
      <alignment horizontal="left" vertical="center"/>
    </xf>
    <xf numFmtId="0" fontId="12" fillId="0" borderId="6" xfId="0" applyFont="1" applyBorder="1" applyAlignment="1" applyProtection="1">
      <alignment vertical="center"/>
    </xf>
    <xf numFmtId="0" fontId="12" fillId="0" borderId="6" xfId="0" applyFont="1" applyBorder="1" applyAlignment="1" applyProtection="1">
      <alignment horizontal="left" vertical="center"/>
    </xf>
    <xf numFmtId="4" fontId="17" fillId="0" borderId="7" xfId="0" applyNumberFormat="1" applyFont="1" applyBorder="1" applyAlignment="1" applyProtection="1">
      <alignment vertical="center"/>
    </xf>
    <xf numFmtId="4" fontId="17" fillId="0" borderId="7" xfId="0" applyNumberFormat="1" applyFont="1" applyBorder="1" applyAlignment="1" applyProtection="1">
      <alignment vertical="top"/>
    </xf>
    <xf numFmtId="49" fontId="12" fillId="0" borderId="8" xfId="0" applyNumberFormat="1" applyFont="1" applyFill="1" applyBorder="1" applyAlignment="1" applyProtection="1">
      <alignment vertical="center"/>
    </xf>
    <xf numFmtId="49" fontId="12" fillId="0" borderId="8" xfId="0" applyNumberFormat="1" applyFont="1" applyBorder="1" applyAlignment="1" applyProtection="1">
      <alignment horizontal="left" vertical="center"/>
    </xf>
    <xf numFmtId="0" fontId="12" fillId="0" borderId="5" xfId="0" applyFont="1" applyBorder="1" applyAlignment="1" applyProtection="1">
      <alignment vertical="top"/>
    </xf>
    <xf numFmtId="0" fontId="12" fillId="0" borderId="5" xfId="0" applyFont="1" applyBorder="1" applyAlignment="1" applyProtection="1">
      <alignment horizontal="left" vertical="top" indent="1"/>
    </xf>
    <xf numFmtId="4" fontId="17" fillId="0" borderId="0" xfId="0" applyNumberFormat="1" applyFont="1" applyBorder="1" applyAlignment="1" applyProtection="1">
      <alignment vertical="top"/>
    </xf>
    <xf numFmtId="0" fontId="12" fillId="0" borderId="2" xfId="0" applyFont="1" applyBorder="1" applyAlignment="1" applyProtection="1">
      <alignment vertical="top"/>
    </xf>
    <xf numFmtId="0" fontId="12" fillId="0" borderId="3" xfId="0" applyFont="1" applyBorder="1" applyAlignment="1" applyProtection="1">
      <alignment vertical="top"/>
    </xf>
    <xf numFmtId="0" fontId="11" fillId="0" borderId="0" xfId="0" applyFont="1" applyAlignment="1" applyProtection="1">
      <alignment horizontal="justify" vertical="center" wrapText="1"/>
    </xf>
    <xf numFmtId="0" fontId="11" fillId="0" borderId="0" xfId="0" applyFont="1" applyAlignment="1" applyProtection="1">
      <alignment horizontal="left" vertical="center" wrapText="1"/>
    </xf>
    <xf numFmtId="0" fontId="20" fillId="0" borderId="0" xfId="0" applyFont="1" applyAlignment="1" applyProtection="1">
      <alignment vertical="center"/>
    </xf>
    <xf numFmtId="0" fontId="20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vertical="center"/>
    </xf>
    <xf numFmtId="4" fontId="16" fillId="2" borderId="2" xfId="0" applyNumberFormat="1" applyFont="1" applyFill="1" applyBorder="1" applyAlignment="1" applyProtection="1">
      <alignment vertical="center"/>
      <protection locked="0"/>
    </xf>
    <xf numFmtId="4" fontId="16" fillId="2" borderId="2" xfId="0" applyNumberFormat="1" applyFont="1" applyFill="1" applyBorder="1" applyAlignment="1" applyProtection="1">
      <alignment vertical="center"/>
    </xf>
    <xf numFmtId="0" fontId="11" fillId="0" borderId="0" xfId="0" applyFont="1" applyAlignment="1" applyProtection="1">
      <alignment horizontal="left" vertical="center" wrapText="1"/>
    </xf>
    <xf numFmtId="0" fontId="20" fillId="0" borderId="0" xfId="0" applyFont="1" applyAlignment="1" applyProtection="1">
      <alignment horizontal="left" vertical="center" wrapText="1"/>
    </xf>
    <xf numFmtId="8" fontId="10" fillId="2" borderId="2" xfId="0" applyNumberFormat="1" applyFont="1" applyFill="1" applyBorder="1" applyAlignment="1" applyProtection="1">
      <alignment horizontal="center" vertical="center" wrapText="1"/>
    </xf>
    <xf numFmtId="8" fontId="10" fillId="2" borderId="4" xfId="0" applyNumberFormat="1" applyFont="1" applyFill="1" applyBorder="1" applyAlignment="1" applyProtection="1">
      <alignment horizontal="center" vertical="center" wrapText="1"/>
    </xf>
    <xf numFmtId="49" fontId="12" fillId="0" borderId="2" xfId="0" applyNumberFormat="1" applyFont="1" applyBorder="1" applyAlignment="1" applyProtection="1">
      <alignment horizontal="left" vertical="center" wrapText="1"/>
    </xf>
    <xf numFmtId="49" fontId="12" fillId="0" borderId="4" xfId="0" applyNumberFormat="1" applyFont="1" applyBorder="1" applyAlignment="1" applyProtection="1">
      <alignment horizontal="left" vertical="center" wrapText="1"/>
    </xf>
    <xf numFmtId="49" fontId="11" fillId="0" borderId="2" xfId="0" applyNumberFormat="1" applyFont="1" applyBorder="1" applyAlignment="1" applyProtection="1">
      <alignment horizontal="left" vertical="top" wrapText="1"/>
    </xf>
    <xf numFmtId="49" fontId="11" fillId="0" borderId="3" xfId="0" applyNumberFormat="1" applyFont="1" applyBorder="1" applyAlignment="1" applyProtection="1">
      <alignment horizontal="left" vertical="top" wrapText="1"/>
    </xf>
    <xf numFmtId="49" fontId="13" fillId="0" borderId="3" xfId="0" applyNumberFormat="1" applyFont="1" applyBorder="1" applyAlignment="1" applyProtection="1">
      <alignment horizontal="right" vertical="top" wrapText="1"/>
    </xf>
    <xf numFmtId="0" fontId="18" fillId="0" borderId="3" xfId="0" applyFont="1" applyBorder="1" applyAlignment="1" applyProtection="1">
      <alignment horizontal="right" vertical="top" wrapText="1"/>
    </xf>
    <xf numFmtId="49" fontId="11" fillId="0" borderId="2" xfId="0" applyNumberFormat="1" applyFont="1" applyBorder="1" applyAlignment="1" applyProtection="1">
      <alignment horizontal="left" vertical="center" wrapText="1"/>
    </xf>
    <xf numFmtId="49" fontId="11" fillId="0" borderId="3" xfId="0" applyNumberFormat="1" applyFont="1" applyBorder="1" applyAlignment="1" applyProtection="1">
      <alignment horizontal="left" vertical="center" wrapText="1"/>
    </xf>
    <xf numFmtId="49" fontId="11" fillId="3" borderId="2" xfId="0" applyNumberFormat="1" applyFont="1" applyFill="1" applyBorder="1" applyAlignment="1" applyProtection="1">
      <alignment horizontal="left" vertical="center" wrapText="1"/>
    </xf>
    <xf numFmtId="49" fontId="11" fillId="3" borderId="3" xfId="0" applyNumberFormat="1" applyFont="1" applyFill="1" applyBorder="1" applyAlignment="1" applyProtection="1">
      <alignment horizontal="left" vertical="center" wrapText="1"/>
    </xf>
    <xf numFmtId="49" fontId="11" fillId="3" borderId="2" xfId="0" applyNumberFormat="1" applyFont="1" applyFill="1" applyBorder="1" applyAlignment="1" applyProtection="1">
      <alignment horizontal="left" vertical="top" wrapText="1"/>
    </xf>
    <xf numFmtId="49" fontId="11" fillId="3" borderId="3" xfId="0" applyNumberFormat="1" applyFont="1" applyFill="1" applyBorder="1" applyAlignment="1" applyProtection="1">
      <alignment horizontal="left" vertical="top" wrapText="1"/>
    </xf>
    <xf numFmtId="0" fontId="4" fillId="0" borderId="0" xfId="0" applyFont="1" applyAlignment="1" applyProtection="1">
      <alignment horizontal="center" vertical="top" wrapText="1"/>
    </xf>
    <xf numFmtId="0" fontId="7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8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left" vertical="top" wrapText="1"/>
    </xf>
    <xf numFmtId="0" fontId="0" fillId="2" borderId="0" xfId="0" applyFill="1" applyAlignment="1" applyProtection="1">
      <alignment horizontal="center" shrinkToFit="1"/>
      <protection locked="0"/>
    </xf>
    <xf numFmtId="0" fontId="0" fillId="0" borderId="0" xfId="0" applyFill="1" applyAlignment="1" applyProtection="1">
      <alignment horizontal="center" shrinkToFit="1"/>
    </xf>
    <xf numFmtId="4" fontId="0" fillId="2" borderId="0" xfId="0" applyNumberFormat="1" applyFill="1" applyAlignment="1" applyProtection="1">
      <alignment horizontal="center" vertical="top" shrinkToFit="1"/>
    </xf>
    <xf numFmtId="0" fontId="0" fillId="2" borderId="0" xfId="0" applyFill="1" applyAlignment="1" applyProtection="1">
      <alignment horizontal="center" vertical="top" shrinkToFit="1"/>
    </xf>
    <xf numFmtId="0" fontId="14" fillId="0" borderId="3" xfId="0" applyFont="1" applyBorder="1" applyAlignment="1" applyProtection="1">
      <alignment horizontal="center" vertical="center"/>
    </xf>
    <xf numFmtId="0" fontId="14" fillId="0" borderId="4" xfId="0" applyFont="1" applyBorder="1" applyAlignment="1" applyProtection="1">
      <alignment horizontal="center" vertical="center"/>
    </xf>
    <xf numFmtId="0" fontId="13" fillId="0" borderId="2" xfId="0" applyFont="1" applyBorder="1" applyAlignment="1" applyProtection="1">
      <alignment horizontal="right" vertical="top" wrapText="1"/>
    </xf>
    <xf numFmtId="0" fontId="13" fillId="0" borderId="3" xfId="0" applyFont="1" applyBorder="1" applyAlignment="1" applyProtection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9285467-E3BA-469D-A54A-C3418BF860A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FAD40-2F97-4953-8B09-8FFDAA2CB6C0}">
  <sheetPr codeName="Hoja1">
    <pageSetUpPr fitToPage="1"/>
  </sheetPr>
  <dimension ref="A2:J65"/>
  <sheetViews>
    <sheetView tabSelected="1" zoomScale="130" zoomScaleNormal="130" workbookViewId="0">
      <pane ySplit="2" topLeftCell="A36" activePane="bottomLeft" state="frozen"/>
      <selection pane="bottomLeft" activeCell="F42" sqref="F42"/>
    </sheetView>
  </sheetViews>
  <sheetFormatPr baseColWidth="10" defaultRowHeight="15" x14ac:dyDescent="0.25"/>
  <cols>
    <col min="1" max="1" width="8.28515625" style="1" customWidth="1"/>
    <col min="2" max="2" width="13.5703125" style="1" customWidth="1"/>
    <col min="3" max="3" width="21.7109375" style="1" customWidth="1"/>
    <col min="4" max="4" width="12.42578125" style="1" customWidth="1"/>
    <col min="5" max="7" width="11.42578125" style="1"/>
    <col min="8" max="8" width="12.7109375" style="1" customWidth="1"/>
    <col min="9" max="9" width="11.42578125" style="1"/>
    <col min="10" max="10" width="1.7109375" style="1" customWidth="1"/>
    <col min="11" max="16384" width="11.42578125" style="1"/>
  </cols>
  <sheetData>
    <row r="2" spans="1:9" s="3" customFormat="1" ht="75" customHeight="1" x14ac:dyDescent="0.25">
      <c r="A2" s="86" t="s">
        <v>28</v>
      </c>
      <c r="B2" s="86"/>
      <c r="C2" s="86"/>
      <c r="D2" s="86"/>
      <c r="E2" s="86"/>
      <c r="F2" s="86"/>
      <c r="G2" s="86"/>
      <c r="H2" s="86"/>
      <c r="I2" s="86"/>
    </row>
    <row r="5" spans="1:9" x14ac:dyDescent="0.25">
      <c r="D5" s="4"/>
      <c r="E5" s="4"/>
      <c r="F5" s="5"/>
      <c r="G5" s="5"/>
      <c r="H5" s="5"/>
      <c r="I5" s="6" t="s">
        <v>31</v>
      </c>
    </row>
    <row r="6" spans="1:9" x14ac:dyDescent="0.25">
      <c r="D6" s="4"/>
      <c r="E6" s="4"/>
      <c r="F6" s="5"/>
      <c r="G6" s="5"/>
      <c r="H6" s="5"/>
      <c r="I6" s="6" t="s">
        <v>32</v>
      </c>
    </row>
    <row r="7" spans="1:9" x14ac:dyDescent="0.25">
      <c r="D7" s="4"/>
      <c r="E7" s="4"/>
      <c r="F7" s="5"/>
      <c r="G7" s="5"/>
      <c r="H7" s="5"/>
      <c r="I7" s="7" t="s">
        <v>30</v>
      </c>
    </row>
    <row r="8" spans="1:9" ht="24.95" customHeight="1" x14ac:dyDescent="0.25"/>
    <row r="9" spans="1:9" ht="18.75" x14ac:dyDescent="0.3">
      <c r="A9" s="87" t="s">
        <v>0</v>
      </c>
      <c r="B9" s="87"/>
      <c r="C9" s="87"/>
      <c r="D9" s="87"/>
      <c r="E9" s="87"/>
      <c r="F9" s="87"/>
      <c r="G9" s="87"/>
      <c r="H9" s="87"/>
      <c r="I9" s="87"/>
    </row>
    <row r="10" spans="1:9" ht="15" customHeight="1" x14ac:dyDescent="0.25"/>
    <row r="11" spans="1:9" x14ac:dyDescent="0.25">
      <c r="A11" s="3" t="s">
        <v>1</v>
      </c>
      <c r="B11" s="88"/>
      <c r="C11" s="88"/>
      <c r="D11" s="88"/>
      <c r="E11" s="88"/>
      <c r="F11" s="3" t="s">
        <v>2</v>
      </c>
      <c r="G11" s="3"/>
      <c r="I11" s="17"/>
    </row>
    <row r="12" spans="1:9" x14ac:dyDescent="0.25">
      <c r="A12" s="89" t="s">
        <v>3</v>
      </c>
      <c r="B12" s="89"/>
      <c r="C12" s="89"/>
      <c r="D12" s="89"/>
      <c r="E12" s="89"/>
      <c r="F12" s="89"/>
      <c r="G12" s="89"/>
      <c r="H12" s="89"/>
      <c r="I12" s="8"/>
    </row>
    <row r="13" spans="1:9" x14ac:dyDescent="0.25">
      <c r="A13" s="18"/>
      <c r="B13" s="18"/>
      <c r="C13" s="18"/>
      <c r="D13" s="18"/>
      <c r="E13" s="18"/>
      <c r="F13" s="18"/>
      <c r="G13" s="18"/>
      <c r="H13" s="18"/>
      <c r="I13" s="8"/>
    </row>
    <row r="14" spans="1:9" x14ac:dyDescent="0.25">
      <c r="A14" s="3" t="s">
        <v>4</v>
      </c>
      <c r="B14" s="3"/>
      <c r="C14" s="15"/>
      <c r="D14" s="90" t="s">
        <v>5</v>
      </c>
      <c r="E14" s="90"/>
      <c r="F14" s="91"/>
      <c r="G14" s="91"/>
      <c r="H14" s="91"/>
      <c r="I14" s="91"/>
    </row>
    <row r="15" spans="1:9" x14ac:dyDescent="0.25">
      <c r="B15" s="9"/>
      <c r="C15" s="9" t="s">
        <v>6</v>
      </c>
      <c r="D15" s="9"/>
      <c r="E15" s="9"/>
      <c r="F15" s="9" t="s">
        <v>7</v>
      </c>
      <c r="G15" s="9"/>
      <c r="H15" s="9"/>
      <c r="I15" s="3"/>
    </row>
    <row r="16" spans="1:9" x14ac:dyDescent="0.25">
      <c r="B16" s="9"/>
      <c r="C16" s="9"/>
      <c r="D16" s="9"/>
      <c r="E16" s="9"/>
      <c r="F16" s="9"/>
      <c r="G16" s="9"/>
      <c r="H16" s="9"/>
      <c r="I16" s="3"/>
    </row>
    <row r="17" spans="1:10" x14ac:dyDescent="0.25">
      <c r="A17" s="3" t="s">
        <v>8</v>
      </c>
      <c r="B17" s="17"/>
      <c r="C17" s="90" t="s">
        <v>9</v>
      </c>
      <c r="D17" s="90"/>
      <c r="E17" s="93"/>
      <c r="F17" s="93"/>
      <c r="G17" s="94" t="s">
        <v>10</v>
      </c>
      <c r="H17" s="94"/>
      <c r="I17" s="16"/>
    </row>
    <row r="18" spans="1:10" s="10" customFormat="1" x14ac:dyDescent="0.25">
      <c r="B18" s="11"/>
      <c r="C18" s="12"/>
      <c r="D18" s="12"/>
      <c r="E18" s="19"/>
      <c r="F18" s="19"/>
      <c r="G18" s="19"/>
      <c r="H18" s="19"/>
      <c r="I18" s="19"/>
    </row>
    <row r="19" spans="1:10" s="10" customFormat="1" x14ac:dyDescent="0.25">
      <c r="B19" s="11"/>
      <c r="C19" s="12"/>
      <c r="D19" s="12"/>
      <c r="E19" s="19"/>
      <c r="F19" s="19"/>
      <c r="G19" s="19"/>
      <c r="H19" s="19"/>
      <c r="I19" s="19"/>
    </row>
    <row r="20" spans="1:10" s="10" customFormat="1" x14ac:dyDescent="0.25">
      <c r="A20" s="13" t="s">
        <v>11</v>
      </c>
      <c r="B20" s="11"/>
      <c r="C20" s="91"/>
      <c r="D20" s="91"/>
      <c r="E20" s="91"/>
      <c r="F20" s="91"/>
      <c r="G20" s="91"/>
      <c r="H20" s="19" t="s">
        <v>12</v>
      </c>
      <c r="I20" s="16"/>
    </row>
    <row r="21" spans="1:10" s="10" customFormat="1" x14ac:dyDescent="0.25">
      <c r="A21" s="13"/>
      <c r="B21" s="11"/>
      <c r="C21" s="12"/>
      <c r="D21" s="12"/>
      <c r="E21" s="12"/>
      <c r="F21" s="12"/>
      <c r="G21" s="12"/>
      <c r="H21" s="19"/>
      <c r="I21" s="14"/>
    </row>
    <row r="22" spans="1:10" x14ac:dyDescent="0.25">
      <c r="A22" s="3" t="s">
        <v>13</v>
      </c>
      <c r="B22" s="3"/>
      <c r="C22" s="3"/>
      <c r="D22" s="3"/>
      <c r="E22" s="3"/>
      <c r="F22" s="3"/>
      <c r="G22" s="3"/>
      <c r="H22" s="3"/>
      <c r="I22" s="3"/>
    </row>
    <row r="23" spans="1:10" ht="15" customHeight="1" x14ac:dyDescent="0.25">
      <c r="A23" s="3"/>
      <c r="B23" s="3"/>
      <c r="C23" s="3"/>
      <c r="D23" s="3"/>
      <c r="E23" s="3"/>
      <c r="F23" s="3"/>
      <c r="G23" s="3"/>
      <c r="H23" s="3"/>
      <c r="I23" s="3"/>
    </row>
    <row r="24" spans="1:10" ht="56.25" customHeight="1" x14ac:dyDescent="0.25">
      <c r="A24" s="92" t="s">
        <v>14</v>
      </c>
      <c r="B24" s="92"/>
      <c r="C24" s="92"/>
      <c r="D24" s="92"/>
      <c r="E24" s="92"/>
      <c r="F24" s="92"/>
      <c r="G24" s="92"/>
      <c r="H24" s="92"/>
      <c r="I24" s="3"/>
    </row>
    <row r="25" spans="1:10" ht="15" customHeight="1" x14ac:dyDescent="0.25">
      <c r="A25" s="3"/>
      <c r="B25" s="3"/>
      <c r="C25" s="3"/>
      <c r="D25" s="3"/>
      <c r="E25" s="3"/>
      <c r="F25" s="3"/>
      <c r="G25" s="3"/>
      <c r="H25" s="3"/>
      <c r="I25" s="3"/>
    </row>
    <row r="26" spans="1:10" ht="15" customHeight="1" x14ac:dyDescent="0.25">
      <c r="A26" s="3" t="s">
        <v>15</v>
      </c>
      <c r="B26" s="3"/>
      <c r="C26" s="3"/>
      <c r="D26" s="3"/>
      <c r="E26" s="3"/>
      <c r="F26" s="3"/>
      <c r="G26" s="3"/>
      <c r="H26" s="3"/>
    </row>
    <row r="27" spans="1:10" ht="15" customHeight="1" x14ac:dyDescent="0.25">
      <c r="A27" s="3"/>
      <c r="B27" s="3"/>
      <c r="C27" s="3"/>
      <c r="D27" s="3"/>
      <c r="E27" s="3"/>
      <c r="F27" s="3"/>
      <c r="G27" s="3"/>
      <c r="H27" s="3"/>
    </row>
    <row r="28" spans="1:10" ht="15" customHeight="1" x14ac:dyDescent="0.25">
      <c r="A28" s="3" t="s">
        <v>16</v>
      </c>
      <c r="B28" s="95" t="e">
        <f>+H54</f>
        <v>#VALUE!</v>
      </c>
      <c r="C28" s="96"/>
      <c r="D28" s="3" t="s">
        <v>17</v>
      </c>
      <c r="E28" s="3"/>
      <c r="F28" s="3"/>
      <c r="G28" s="3"/>
      <c r="H28" s="3"/>
    </row>
    <row r="29" spans="1:10" ht="15" customHeight="1" x14ac:dyDescent="0.25">
      <c r="A29" s="3"/>
      <c r="B29" s="3"/>
      <c r="C29" s="3"/>
      <c r="D29" s="3"/>
      <c r="E29" s="3"/>
      <c r="F29" s="3"/>
      <c r="G29" s="3"/>
      <c r="H29" s="3"/>
    </row>
    <row r="30" spans="1:10" ht="15" customHeight="1" x14ac:dyDescent="0.25">
      <c r="A30" s="3"/>
      <c r="B30" s="3"/>
      <c r="C30" s="3"/>
      <c r="D30" s="3"/>
      <c r="E30" s="3"/>
      <c r="F30" s="3"/>
      <c r="G30" s="3"/>
      <c r="H30" s="3"/>
      <c r="I30" s="3"/>
    </row>
    <row r="31" spans="1:10" ht="19.5" customHeight="1" x14ac:dyDescent="0.25">
      <c r="A31" s="92" t="s">
        <v>18</v>
      </c>
      <c r="B31" s="92"/>
      <c r="C31" s="92"/>
      <c r="D31" s="92"/>
      <c r="E31" s="92"/>
      <c r="F31" s="92"/>
      <c r="G31" s="92"/>
      <c r="H31" s="92"/>
      <c r="I31" s="3"/>
    </row>
    <row r="32" spans="1:10" ht="27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 x14ac:dyDescent="0.25">
      <c r="A33" s="2" t="s">
        <v>19</v>
      </c>
      <c r="B33" s="3"/>
      <c r="C33" s="3"/>
      <c r="D33" s="3"/>
      <c r="E33" s="3"/>
      <c r="F33" s="3"/>
      <c r="G33" s="3"/>
      <c r="H33" s="3"/>
      <c r="I33" s="3"/>
      <c r="J33" s="3"/>
    </row>
    <row r="34" spans="1:10" ht="8.1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</row>
    <row r="36" spans="1:10" ht="25.5" x14ac:dyDescent="0.25">
      <c r="A36" s="22" t="s">
        <v>36</v>
      </c>
      <c r="B36" s="23" t="s">
        <v>37</v>
      </c>
      <c r="C36" s="24" t="s">
        <v>38</v>
      </c>
      <c r="D36" s="24"/>
      <c r="E36" s="25" t="s">
        <v>39</v>
      </c>
      <c r="F36" s="26" t="s">
        <v>23</v>
      </c>
      <c r="G36" s="97" t="s">
        <v>24</v>
      </c>
      <c r="H36" s="98"/>
    </row>
    <row r="37" spans="1:10" ht="45" customHeight="1" x14ac:dyDescent="0.25">
      <c r="A37" s="27" t="s">
        <v>33</v>
      </c>
      <c r="B37" s="28" t="s">
        <v>40</v>
      </c>
      <c r="C37" s="84" t="s">
        <v>35</v>
      </c>
      <c r="D37" s="85"/>
      <c r="E37" s="29"/>
      <c r="F37" s="30"/>
      <c r="G37" s="30"/>
      <c r="H37" s="31"/>
    </row>
    <row r="38" spans="1:10" ht="30" customHeight="1" x14ac:dyDescent="0.25">
      <c r="A38" s="32" t="s">
        <v>34</v>
      </c>
      <c r="B38" s="33" t="s">
        <v>41</v>
      </c>
      <c r="C38" s="74" t="s">
        <v>35</v>
      </c>
      <c r="D38" s="75"/>
      <c r="E38" s="34">
        <v>1</v>
      </c>
      <c r="F38" s="68"/>
      <c r="G38" s="72" t="str">
        <f>IF(ISNUMBER(F38),IF(F38&lt;&gt;0,IF(ROUNDDOWN(F38,2)&lt;=12000,+ROUNDDOWN(+E38*F38,2),"ERROR: máximo importe unitario = 12.000 €"),"Error: importe unitario no puede ser 0"),"Error: importe unitario sin ofertar")</f>
        <v>Error: importe unitario sin ofertar</v>
      </c>
      <c r="H38" s="73"/>
    </row>
    <row r="39" spans="1:10" x14ac:dyDescent="0.25">
      <c r="A39" s="35"/>
      <c r="B39" s="36"/>
      <c r="C39" s="76" t="s">
        <v>42</v>
      </c>
      <c r="D39" s="77"/>
      <c r="E39" s="77"/>
      <c r="F39" s="37"/>
      <c r="G39" s="37"/>
      <c r="H39" s="38" t="str">
        <f>+G38</f>
        <v>Error: importe unitario sin ofertar</v>
      </c>
    </row>
    <row r="40" spans="1:10" ht="25.5" customHeight="1" x14ac:dyDescent="0.25">
      <c r="A40" s="39"/>
      <c r="B40" s="40"/>
      <c r="C40" s="99" t="s">
        <v>20</v>
      </c>
      <c r="D40" s="100"/>
      <c r="E40" s="100"/>
      <c r="F40" s="41"/>
      <c r="G40" s="41"/>
      <c r="H40" s="42">
        <f>SUM(H39)</f>
        <v>0</v>
      </c>
    </row>
    <row r="41" spans="1:10" ht="33.75" customHeight="1" x14ac:dyDescent="0.25">
      <c r="A41" s="27" t="s">
        <v>43</v>
      </c>
      <c r="B41" s="28" t="s">
        <v>40</v>
      </c>
      <c r="C41" s="84" t="s">
        <v>44</v>
      </c>
      <c r="D41" s="85"/>
      <c r="E41" s="29"/>
      <c r="F41" s="30"/>
      <c r="G41" s="30"/>
      <c r="H41" s="31"/>
    </row>
    <row r="42" spans="1:10" ht="30" customHeight="1" x14ac:dyDescent="0.25">
      <c r="A42" s="32" t="s">
        <v>45</v>
      </c>
      <c r="B42" s="33" t="s">
        <v>41</v>
      </c>
      <c r="C42" s="74" t="s">
        <v>44</v>
      </c>
      <c r="D42" s="75"/>
      <c r="E42" s="34">
        <v>1</v>
      </c>
      <c r="F42" s="68"/>
      <c r="G42" s="72" t="str">
        <f>IF(ISNUMBER(F42),IF(ROUNDDOWN(F42,2)&gt;=(443606)*0.9,IF(ROUNDDOWN(F42,2)&lt;=443606,+ROUNDDOWN(+E42*F42,2),"ERROR: máximo importe unitario = 443.606 €"),"importe unitario no puede ser inferior a 399.245,4"),"Error: importe unitario sin ofertar")</f>
        <v>Error: importe unitario sin ofertar</v>
      </c>
      <c r="H42" s="73"/>
    </row>
    <row r="43" spans="1:10" x14ac:dyDescent="0.25">
      <c r="A43" s="43"/>
      <c r="B43" s="44"/>
      <c r="C43" s="80" t="s">
        <v>46</v>
      </c>
      <c r="D43" s="81"/>
      <c r="E43" s="81"/>
      <c r="F43" s="45"/>
      <c r="G43" s="37"/>
      <c r="H43" s="38" t="str">
        <f>+G42</f>
        <v>Error: importe unitario sin ofertar</v>
      </c>
    </row>
    <row r="44" spans="1:10" x14ac:dyDescent="0.25">
      <c r="A44" s="46" t="s">
        <v>47</v>
      </c>
      <c r="B44" s="47" t="s">
        <v>40</v>
      </c>
      <c r="C44" s="82" t="s">
        <v>48</v>
      </c>
      <c r="D44" s="83"/>
      <c r="E44" s="48"/>
      <c r="F44" s="49"/>
      <c r="G44" s="50"/>
      <c r="H44" s="31"/>
    </row>
    <row r="45" spans="1:10" ht="30" customHeight="1" x14ac:dyDescent="0.25">
      <c r="A45" s="32" t="s">
        <v>49</v>
      </c>
      <c r="B45" s="33" t="s">
        <v>41</v>
      </c>
      <c r="C45" s="74" t="s">
        <v>48</v>
      </c>
      <c r="D45" s="75"/>
      <c r="E45" s="51">
        <v>1</v>
      </c>
      <c r="F45" s="69">
        <f>+IF($F$42&lt;399245.4,0,+$F$42*0.015+0.01)</f>
        <v>0</v>
      </c>
      <c r="G45" s="72" t="str">
        <f>IF(ISNUMBER(F45),IF(ROUNDDOWN(F45,2)&gt;=(443606)*0.9*0.015,IF(ROUNDDOWN(F45,2)&lt;=6835,+ROUNDDOWN(+E45*F45,2),"ERROR: máximo importe unitario = 6.835 €"),"importe unitario no puede ser inferior a 5.988,69"),"Error: importe unitario sin ofertar")</f>
        <v>importe unitario no puede ser inferior a 5.988,69</v>
      </c>
      <c r="H45" s="73"/>
    </row>
    <row r="46" spans="1:10" x14ac:dyDescent="0.25">
      <c r="A46" s="43"/>
      <c r="B46" s="44"/>
      <c r="C46" s="80" t="s">
        <v>50</v>
      </c>
      <c r="D46" s="81"/>
      <c r="E46" s="81"/>
      <c r="F46" s="45"/>
      <c r="G46" s="37"/>
      <c r="H46" s="38" t="str">
        <f>+G45</f>
        <v>importe unitario no puede ser inferior a 5.988,69</v>
      </c>
    </row>
    <row r="47" spans="1:10" x14ac:dyDescent="0.25">
      <c r="A47" s="46" t="s">
        <v>51</v>
      </c>
      <c r="B47" s="47" t="s">
        <v>40</v>
      </c>
      <c r="C47" s="82" t="s">
        <v>52</v>
      </c>
      <c r="D47" s="83"/>
      <c r="E47" s="48"/>
      <c r="F47" s="49"/>
      <c r="G47" s="50"/>
      <c r="H47" s="31"/>
    </row>
    <row r="48" spans="1:10" ht="30" customHeight="1" x14ac:dyDescent="0.25">
      <c r="A48" s="32" t="s">
        <v>53</v>
      </c>
      <c r="B48" s="33" t="s">
        <v>41</v>
      </c>
      <c r="C48" s="74" t="s">
        <v>52</v>
      </c>
      <c r="D48" s="75"/>
      <c r="E48" s="51">
        <v>1</v>
      </c>
      <c r="F48" s="69">
        <f>+IF($F$42&lt;399245.4,0,+$F$42*0.015+0.01)</f>
        <v>0</v>
      </c>
      <c r="G48" s="72" t="str">
        <f>IF(ISNUMBER(F48),IF(ROUNDDOWN(F48,2)&gt;=(443606)*0.9*0.015,IF(ROUNDDOWN(F48,2)&lt;=6835,+ROUNDDOWN(+E48*F48,2),"ERROR: máximo importe unitario = 6.835 €"),"importe unitario no puede ser inferior a 5.988,69"),"Error: importe unitario sin ofertar")</f>
        <v>importe unitario no puede ser inferior a 5.988,69</v>
      </c>
      <c r="H48" s="73"/>
    </row>
    <row r="49" spans="1:8" x14ac:dyDescent="0.25">
      <c r="A49" s="52"/>
      <c r="B49" s="53"/>
      <c r="C49" s="80" t="s">
        <v>54</v>
      </c>
      <c r="D49" s="81"/>
      <c r="E49" s="81"/>
      <c r="F49" s="54"/>
      <c r="G49" s="55"/>
      <c r="H49" s="38" t="str">
        <f>+G48</f>
        <v>importe unitario no puede ser inferior a 5.988,69</v>
      </c>
    </row>
    <row r="50" spans="1:8" x14ac:dyDescent="0.25">
      <c r="A50" s="46" t="s">
        <v>55</v>
      </c>
      <c r="B50" s="47" t="s">
        <v>40</v>
      </c>
      <c r="C50" s="82" t="s">
        <v>56</v>
      </c>
      <c r="D50" s="83"/>
      <c r="E50" s="48"/>
      <c r="F50" s="49"/>
      <c r="G50" s="50"/>
      <c r="H50" s="31"/>
    </row>
    <row r="51" spans="1:8" ht="30" customHeight="1" x14ac:dyDescent="0.25">
      <c r="A51" s="56" t="s">
        <v>57</v>
      </c>
      <c r="B51" s="57" t="s">
        <v>41</v>
      </c>
      <c r="C51" s="74" t="s">
        <v>56</v>
      </c>
      <c r="D51" s="75"/>
      <c r="E51" s="51">
        <v>1</v>
      </c>
      <c r="F51" s="69">
        <f>+IF($F$42&lt;399245.4,0,+$F$42*0.025+0.01)</f>
        <v>0</v>
      </c>
      <c r="G51" s="72" t="str">
        <f>IF(ISNUMBER(F51),IF(ROUNDDOWN(F51,2)&gt;=(443606)*0.9*0.025,IF(ROUNDDOWN(F51,2)&lt;=11395,+ROUNDDOWN(+E51*F51,2),"ERROR: máximo importe unitario = 11.395 €"),"importe unitario no puede ser inferior a 9.982"),"Error: importe unitario sin ofertar")</f>
        <v>importe unitario no puede ser inferior a 9.982</v>
      </c>
      <c r="H51" s="73"/>
    </row>
    <row r="52" spans="1:8" x14ac:dyDescent="0.25">
      <c r="A52" s="58"/>
      <c r="B52" s="59"/>
      <c r="C52" s="76" t="s">
        <v>58</v>
      </c>
      <c r="D52" s="77"/>
      <c r="E52" s="77"/>
      <c r="F52" s="60"/>
      <c r="G52" s="60"/>
      <c r="H52" s="38" t="str">
        <f>+G51</f>
        <v>importe unitario no puede ser inferior a 9.982</v>
      </c>
    </row>
    <row r="53" spans="1:8" x14ac:dyDescent="0.25">
      <c r="A53" s="61"/>
      <c r="B53" s="62"/>
      <c r="C53" s="78" t="s">
        <v>21</v>
      </c>
      <c r="D53" s="78"/>
      <c r="E53" s="78"/>
      <c r="F53" s="37"/>
      <c r="G53" s="37"/>
      <c r="H53" s="42" t="e">
        <f>+H52+H49+H46+H43</f>
        <v>#VALUE!</v>
      </c>
    </row>
    <row r="54" spans="1:8" x14ac:dyDescent="0.25">
      <c r="A54" s="61"/>
      <c r="B54" s="62"/>
      <c r="C54" s="79" t="s">
        <v>22</v>
      </c>
      <c r="D54" s="79"/>
      <c r="E54" s="79"/>
      <c r="F54" s="37"/>
      <c r="G54" s="37"/>
      <c r="H54" s="42" t="e">
        <f>+H52+H49+H46+H43+H39</f>
        <v>#VALUE!</v>
      </c>
    </row>
    <row r="57" spans="1:8" x14ac:dyDescent="0.25">
      <c r="A57" s="63" t="s">
        <v>25</v>
      </c>
      <c r="B57" s="70" t="s">
        <v>26</v>
      </c>
      <c r="C57" s="70"/>
      <c r="D57" s="70"/>
      <c r="E57" s="70"/>
      <c r="F57" s="70"/>
      <c r="G57" s="70"/>
      <c r="H57" s="70"/>
    </row>
    <row r="58" spans="1:8" x14ac:dyDescent="0.25">
      <c r="A58" s="63"/>
      <c r="B58" s="64"/>
      <c r="C58" s="64"/>
      <c r="D58" s="64"/>
      <c r="E58" s="64"/>
      <c r="F58" s="64"/>
      <c r="G58" s="64"/>
      <c r="H58" s="64"/>
    </row>
    <row r="59" spans="1:8" x14ac:dyDescent="0.25">
      <c r="A59" s="63" t="s">
        <v>27</v>
      </c>
      <c r="B59" s="71" t="s">
        <v>59</v>
      </c>
      <c r="C59" s="71"/>
      <c r="D59" s="71"/>
      <c r="E59" s="71"/>
      <c r="F59" s="71"/>
      <c r="G59" s="71"/>
      <c r="H59" s="71"/>
    </row>
    <row r="60" spans="1:8" x14ac:dyDescent="0.25">
      <c r="A60" s="63"/>
      <c r="B60" s="71" t="s">
        <v>60</v>
      </c>
      <c r="C60" s="71"/>
      <c r="D60" s="71"/>
      <c r="E60" s="71"/>
      <c r="F60" s="71"/>
      <c r="G60" s="71"/>
      <c r="H60" s="71"/>
    </row>
    <row r="61" spans="1:8" x14ac:dyDescent="0.25">
      <c r="A61" s="63"/>
      <c r="B61" s="65" t="s">
        <v>61</v>
      </c>
      <c r="C61" s="65"/>
      <c r="D61" s="65"/>
      <c r="E61" s="65"/>
      <c r="F61" s="65"/>
      <c r="G61" s="65"/>
      <c r="H61" s="65"/>
    </row>
    <row r="62" spans="1:8" x14ac:dyDescent="0.25">
      <c r="A62" s="63"/>
      <c r="B62" s="65" t="s">
        <v>62</v>
      </c>
      <c r="C62" s="66"/>
      <c r="D62" s="66"/>
      <c r="E62" s="66"/>
      <c r="F62" s="66"/>
      <c r="G62" s="66"/>
      <c r="H62" s="66"/>
    </row>
    <row r="63" spans="1:8" x14ac:dyDescent="0.25">
      <c r="A63" s="63"/>
      <c r="B63" s="67"/>
      <c r="C63" s="64"/>
      <c r="D63" s="64"/>
      <c r="E63" s="64"/>
      <c r="F63" s="64"/>
      <c r="G63" s="64"/>
      <c r="H63" s="64"/>
    </row>
    <row r="64" spans="1:8" x14ac:dyDescent="0.25">
      <c r="A64" s="63"/>
      <c r="B64" s="67"/>
      <c r="C64" s="64"/>
      <c r="D64" s="64"/>
      <c r="E64" s="64"/>
      <c r="F64" s="64"/>
      <c r="G64" s="64"/>
      <c r="H64" s="64"/>
    </row>
    <row r="65" spans="1:8" x14ac:dyDescent="0.25">
      <c r="A65" s="20"/>
      <c r="B65" s="20"/>
      <c r="C65" s="20"/>
      <c r="D65" s="20"/>
      <c r="E65" s="21" t="s">
        <v>29</v>
      </c>
      <c r="F65" s="20"/>
      <c r="G65" s="20"/>
      <c r="H65" s="20"/>
    </row>
  </sheetData>
  <sheetProtection algorithmName="SHA-512" hashValue="epse7N+w2GabYwPS7ZuwiUZYDyyqbNqcRj4NZ4gqMnvVE25I0KD5CLY8gzSk/Hh2EJkuMo07uBeLztEKIu1pRA==" saltValue="dKrPhzu+xASIp7rno317Tw==" spinCount="100000" sheet="1" objects="1" scenarios="1" selectLockedCells="1"/>
  <mergeCells count="40">
    <mergeCell ref="G38:H38"/>
    <mergeCell ref="B28:C28"/>
    <mergeCell ref="G36:H36"/>
    <mergeCell ref="C37:D37"/>
    <mergeCell ref="C38:D38"/>
    <mergeCell ref="A31:H31"/>
    <mergeCell ref="C17:D17"/>
    <mergeCell ref="E17:F17"/>
    <mergeCell ref="G17:H17"/>
    <mergeCell ref="C20:G20"/>
    <mergeCell ref="A24:H24"/>
    <mergeCell ref="A2:I2"/>
    <mergeCell ref="A9:I9"/>
    <mergeCell ref="B11:E11"/>
    <mergeCell ref="A12:H12"/>
    <mergeCell ref="D14:E14"/>
    <mergeCell ref="F14:I14"/>
    <mergeCell ref="C42:D42"/>
    <mergeCell ref="C43:E43"/>
    <mergeCell ref="C39:E39"/>
    <mergeCell ref="C44:D44"/>
    <mergeCell ref="C45:D45"/>
    <mergeCell ref="C41:D41"/>
    <mergeCell ref="C40:E40"/>
    <mergeCell ref="B57:H57"/>
    <mergeCell ref="B59:H59"/>
    <mergeCell ref="B60:H60"/>
    <mergeCell ref="G42:H42"/>
    <mergeCell ref="G45:H45"/>
    <mergeCell ref="G48:H48"/>
    <mergeCell ref="G51:H51"/>
    <mergeCell ref="C51:D51"/>
    <mergeCell ref="C52:E52"/>
    <mergeCell ref="C53:E53"/>
    <mergeCell ref="C54:E54"/>
    <mergeCell ref="C46:E46"/>
    <mergeCell ref="C47:D47"/>
    <mergeCell ref="C48:D48"/>
    <mergeCell ref="C49:E49"/>
    <mergeCell ref="C50:D50"/>
  </mergeCells>
  <dataValidations disablePrompts="1" count="1">
    <dataValidation type="list" allowBlank="1" showInputMessage="1" showErrorMessage="1" sqref="B41:B54 B37:B39" xr:uid="{4F82D429-E11F-43D2-953F-81DED4103C75}">
      <formula1>"Capítulo,Partida,Mano de obra,Maquinaria,Material,Otros,Tarea,"</formula1>
    </dataValidation>
  </dataValidations>
  <printOptions horizontalCentered="1"/>
  <pageMargins left="0.59055118110236227" right="0.39370078740157483" top="0.19685039370078741" bottom="0.19685039370078741" header="0.31496062992125984" footer="0.31496062992125984"/>
  <pageSetup paperSize="9" scale="67" orientation="portrait" r:id="rId1"/>
  <ignoredErrors>
    <ignoredError sqref="H53:H54 B28" evalError="1"/>
    <ignoredError sqref="F45 F48 F51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</vt:lpstr>
      <vt:lpstr>'Anexo I'!Área_de_impresión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Cristobal Leon Valenzuela</dc:creator>
  <cp:lastModifiedBy>.</cp:lastModifiedBy>
  <cp:lastPrinted>2022-08-24T08:59:48Z</cp:lastPrinted>
  <dcterms:created xsi:type="dcterms:W3CDTF">2022-06-27T10:49:00Z</dcterms:created>
  <dcterms:modified xsi:type="dcterms:W3CDTF">2022-08-24T09:35:01Z</dcterms:modified>
</cp:coreProperties>
</file>