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2\EXPEDIENTES NO COMITÉ\Informe técnico\S-05578-2022 - Suministro de mascarillas quirúrgicas y FPP2\Val. técnica\"/>
    </mc:Choice>
  </mc:AlternateContent>
  <xr:revisionPtr revIDLastSave="0" documentId="13_ncr:1_{D3F51F61-1468-4BCC-9BA6-45D3185C1726}" xr6:coauthVersionLast="36" xr6:coauthVersionMax="36" xr10:uidLastSave="{00000000-0000-0000-0000-000000000000}"/>
  <bookViews>
    <workbookView xWindow="0" yWindow="0" windowWidth="23040" windowHeight="9195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ADJUDICADA'!$A$1:$K$56</definedName>
    <definedName name="_xlnm.Print_Area" localSheetId="1">valoración!$E$7:$J$51</definedName>
  </definedNames>
  <calcPr calcId="191029"/>
</workbook>
</file>

<file path=xl/calcChain.xml><?xml version="1.0" encoding="utf-8"?>
<calcChain xmlns="http://schemas.openxmlformats.org/spreadsheetml/2006/main">
  <c r="G33" i="6" l="1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9" i="6"/>
  <c r="A3" i="6"/>
  <c r="K51" i="6"/>
  <c r="J51" i="6"/>
  <c r="K13" i="6"/>
  <c r="J13" i="6"/>
  <c r="AI11" i="5"/>
  <c r="AI24" i="5"/>
  <c r="AI23" i="5"/>
  <c r="AI22" i="5"/>
  <c r="AG16" i="5"/>
  <c r="AI15" i="5"/>
  <c r="AI14" i="5"/>
  <c r="Z16" i="5"/>
  <c r="S16" i="5"/>
  <c r="J52" i="6" l="1"/>
  <c r="C52" i="6"/>
  <c r="L37" i="5"/>
  <c r="L38" i="5"/>
  <c r="L39" i="5"/>
  <c r="L40" i="5"/>
  <c r="L41" i="5"/>
  <c r="L42" i="5"/>
  <c r="L43" i="5"/>
  <c r="L44" i="5"/>
  <c r="S44" i="5" s="1"/>
  <c r="L45" i="5"/>
  <c r="L46" i="5"/>
  <c r="L47" i="5"/>
  <c r="L48" i="5"/>
  <c r="L49" i="5"/>
  <c r="L50" i="5"/>
  <c r="L51" i="5"/>
  <c r="L32" i="5"/>
  <c r="L33" i="5"/>
  <c r="L34" i="5"/>
  <c r="L35" i="5"/>
  <c r="L36" i="5"/>
  <c r="S36" i="5" s="1"/>
  <c r="F14" i="5"/>
  <c r="G14" i="5" s="1"/>
  <c r="L27" i="5"/>
  <c r="L28" i="5"/>
  <c r="L29" i="5"/>
  <c r="L30" i="5"/>
  <c r="L31" i="5"/>
  <c r="L26" i="5"/>
  <c r="L25" i="5"/>
  <c r="S25" i="5" s="1"/>
  <c r="L16" i="5"/>
  <c r="F34" i="5"/>
  <c r="G34" i="5" s="1"/>
  <c r="F35" i="5"/>
  <c r="G35" i="5" s="1"/>
  <c r="F36" i="5"/>
  <c r="G36" i="5" s="1"/>
  <c r="F37" i="5"/>
  <c r="G37" i="5" s="1"/>
  <c r="F38" i="5"/>
  <c r="G38" i="5" s="1"/>
  <c r="F39" i="5"/>
  <c r="G39" i="5" s="1"/>
  <c r="F40" i="5"/>
  <c r="G40" i="5" s="1"/>
  <c r="F41" i="5"/>
  <c r="G41" i="5" s="1"/>
  <c r="F42" i="5"/>
  <c r="G42" i="5" s="1"/>
  <c r="F43" i="5"/>
  <c r="G43" i="5" s="1"/>
  <c r="F44" i="5"/>
  <c r="G44" i="5" s="1"/>
  <c r="F45" i="5"/>
  <c r="G45" i="5" s="1"/>
  <c r="F46" i="5"/>
  <c r="G46" i="5" s="1"/>
  <c r="F47" i="5"/>
  <c r="G47" i="5" s="1"/>
  <c r="F48" i="5"/>
  <c r="G48" i="5" s="1"/>
  <c r="F49" i="5"/>
  <c r="G49" i="5" s="1"/>
  <c r="F50" i="5"/>
  <c r="G50" i="5" s="1"/>
  <c r="F51" i="5"/>
  <c r="G51" i="5" s="1"/>
  <c r="C52" i="5"/>
  <c r="F32" i="5"/>
  <c r="G32" i="5" s="1"/>
  <c r="F31" i="5"/>
  <c r="G31" i="5" s="1"/>
  <c r="G24" i="5"/>
  <c r="F12" i="5"/>
  <c r="G12" i="5" s="1"/>
  <c r="F13" i="5"/>
  <c r="G13" i="5" s="1"/>
  <c r="F15" i="5"/>
  <c r="G15" i="5" s="1"/>
  <c r="F16" i="5"/>
  <c r="G16" i="5" s="1"/>
  <c r="F17" i="5"/>
  <c r="G17" i="5" s="1"/>
  <c r="F18" i="5"/>
  <c r="G18" i="5" s="1"/>
  <c r="F19" i="5"/>
  <c r="G19" i="5" s="1"/>
  <c r="F20" i="5"/>
  <c r="G20" i="5" s="1"/>
  <c r="F21" i="5"/>
  <c r="G21" i="5" s="1"/>
  <c r="G22" i="5"/>
  <c r="G23" i="5"/>
  <c r="G25" i="5"/>
  <c r="F26" i="5"/>
  <c r="G26" i="5" s="1"/>
  <c r="F27" i="5"/>
  <c r="G27" i="5" s="1"/>
  <c r="F28" i="5"/>
  <c r="G28" i="5" s="1"/>
  <c r="F29" i="5"/>
  <c r="G29" i="5" s="1"/>
  <c r="G30" i="5"/>
  <c r="T16" i="5" l="1"/>
  <c r="U16" i="5" s="1"/>
  <c r="AK51" i="5"/>
  <c r="AK43" i="5"/>
  <c r="AK35" i="5"/>
  <c r="AK26" i="5"/>
  <c r="AK18" i="5"/>
  <c r="AK10" i="5"/>
  <c r="AD45" i="5"/>
  <c r="AD37" i="5"/>
  <c r="AD28" i="5"/>
  <c r="AD20" i="5"/>
  <c r="AD12" i="5"/>
  <c r="W47" i="5"/>
  <c r="W39" i="5"/>
  <c r="W31" i="5"/>
  <c r="W22" i="5"/>
  <c r="W14" i="5"/>
  <c r="P49" i="5"/>
  <c r="P41" i="5"/>
  <c r="P33" i="5"/>
  <c r="P25" i="5"/>
  <c r="P17" i="5"/>
  <c r="Q17" i="5" s="1"/>
  <c r="I50" i="5"/>
  <c r="J50" i="5" s="1"/>
  <c r="I42" i="5"/>
  <c r="J42" i="5" s="1"/>
  <c r="I34" i="5"/>
  <c r="J34" i="5" s="1"/>
  <c r="I26" i="5"/>
  <c r="J26" i="5" s="1"/>
  <c r="I18" i="5"/>
  <c r="J18" i="5" s="1"/>
  <c r="AK50" i="5"/>
  <c r="AK42" i="5"/>
  <c r="AK34" i="5"/>
  <c r="AK25" i="5"/>
  <c r="AK17" i="5"/>
  <c r="AK9" i="5"/>
  <c r="AD44" i="5"/>
  <c r="AD36" i="5"/>
  <c r="AD27" i="5"/>
  <c r="AD19" i="5"/>
  <c r="AD11" i="5"/>
  <c r="W46" i="5"/>
  <c r="W38" i="5"/>
  <c r="W30" i="5"/>
  <c r="W21" i="5"/>
  <c r="W13" i="5"/>
  <c r="P48" i="5"/>
  <c r="P40" i="5"/>
  <c r="P32" i="5"/>
  <c r="Q32" i="5" s="1"/>
  <c r="P24" i="5"/>
  <c r="P15" i="5"/>
  <c r="I49" i="5"/>
  <c r="J49" i="5" s="1"/>
  <c r="I41" i="5"/>
  <c r="J41" i="5" s="1"/>
  <c r="I33" i="5"/>
  <c r="I25" i="5"/>
  <c r="J25" i="5" s="1"/>
  <c r="I17" i="5"/>
  <c r="J17" i="5" s="1"/>
  <c r="I12" i="5"/>
  <c r="J12" i="5" s="1"/>
  <c r="AK49" i="5"/>
  <c r="AK41" i="5"/>
  <c r="AK33" i="5"/>
  <c r="AK24" i="5"/>
  <c r="AL24" i="5" s="1"/>
  <c r="AK16" i="5"/>
  <c r="AD51" i="5"/>
  <c r="AD43" i="5"/>
  <c r="AD35" i="5"/>
  <c r="AD26" i="5"/>
  <c r="AD18" i="5"/>
  <c r="AD10" i="5"/>
  <c r="W45" i="5"/>
  <c r="W37" i="5"/>
  <c r="W29" i="5"/>
  <c r="W20" i="5"/>
  <c r="W12" i="5"/>
  <c r="X12" i="5" s="1"/>
  <c r="P47" i="5"/>
  <c r="P39" i="5"/>
  <c r="P31" i="5"/>
  <c r="P23" i="5"/>
  <c r="P14" i="5"/>
  <c r="I48" i="5"/>
  <c r="J48" i="5" s="1"/>
  <c r="I40" i="5"/>
  <c r="J40" i="5" s="1"/>
  <c r="I32" i="5"/>
  <c r="J32" i="5" s="1"/>
  <c r="I24" i="5"/>
  <c r="J24" i="5" s="1"/>
  <c r="I16" i="5"/>
  <c r="J16" i="5" s="1"/>
  <c r="I11" i="5"/>
  <c r="AK48" i="5"/>
  <c r="AK40" i="5"/>
  <c r="AK32" i="5"/>
  <c r="AK23" i="5"/>
  <c r="AL23" i="5" s="1"/>
  <c r="AK15" i="5"/>
  <c r="AL15" i="5" s="1"/>
  <c r="AD50" i="5"/>
  <c r="AD42" i="5"/>
  <c r="AD34" i="5"/>
  <c r="AD25" i="5"/>
  <c r="AD17" i="5"/>
  <c r="AD9" i="5"/>
  <c r="W44" i="5"/>
  <c r="W36" i="5"/>
  <c r="X36" i="5" s="1"/>
  <c r="W28" i="5"/>
  <c r="W19" i="5"/>
  <c r="W11" i="5"/>
  <c r="P46" i="5"/>
  <c r="P38" i="5"/>
  <c r="P30" i="5"/>
  <c r="P22" i="5"/>
  <c r="P13" i="5"/>
  <c r="Q13" i="5" s="1"/>
  <c r="I47" i="5"/>
  <c r="J47" i="5" s="1"/>
  <c r="I39" i="5"/>
  <c r="J39" i="5" s="1"/>
  <c r="I31" i="5"/>
  <c r="J31" i="5" s="1"/>
  <c r="I23" i="5"/>
  <c r="J23" i="5" s="1"/>
  <c r="I15" i="5"/>
  <c r="J15" i="5" s="1"/>
  <c r="I10" i="5"/>
  <c r="AK47" i="5"/>
  <c r="AK39" i="5"/>
  <c r="AK30" i="5"/>
  <c r="AK22" i="5"/>
  <c r="AL22" i="5" s="1"/>
  <c r="AK14" i="5"/>
  <c r="AL14" i="5" s="1"/>
  <c r="AD49" i="5"/>
  <c r="AD41" i="5"/>
  <c r="AD33" i="5"/>
  <c r="AD24" i="5"/>
  <c r="AD16" i="5"/>
  <c r="AE16" i="5" s="1"/>
  <c r="W51" i="5"/>
  <c r="W43" i="5"/>
  <c r="W35" i="5"/>
  <c r="W27" i="5"/>
  <c r="W18" i="5"/>
  <c r="X18" i="5" s="1"/>
  <c r="W10" i="5"/>
  <c r="P45" i="5"/>
  <c r="P37" i="5"/>
  <c r="Q37" i="5" s="1"/>
  <c r="P29" i="5"/>
  <c r="P21" i="5"/>
  <c r="P12" i="5"/>
  <c r="I46" i="5"/>
  <c r="J46" i="5" s="1"/>
  <c r="I38" i="5"/>
  <c r="J38" i="5" s="1"/>
  <c r="I30" i="5"/>
  <c r="J30" i="5" s="1"/>
  <c r="I22" i="5"/>
  <c r="J22" i="5" s="1"/>
  <c r="I14" i="5"/>
  <c r="J14" i="5" s="1"/>
  <c r="I9" i="5"/>
  <c r="AK46" i="5"/>
  <c r="AK38" i="5"/>
  <c r="AK29" i="5"/>
  <c r="AK21" i="5"/>
  <c r="AK13" i="5"/>
  <c r="AD48" i="5"/>
  <c r="AD40" i="5"/>
  <c r="AD32" i="5"/>
  <c r="AD23" i="5"/>
  <c r="AD15" i="5"/>
  <c r="W50" i="5"/>
  <c r="W42" i="5"/>
  <c r="W34" i="5"/>
  <c r="W26" i="5"/>
  <c r="W17" i="5"/>
  <c r="X17" i="5" s="1"/>
  <c r="W9" i="5"/>
  <c r="P44" i="5"/>
  <c r="P36" i="5"/>
  <c r="P28" i="5"/>
  <c r="P20" i="5"/>
  <c r="P11" i="5"/>
  <c r="I45" i="5"/>
  <c r="J45" i="5" s="1"/>
  <c r="I37" i="5"/>
  <c r="J37" i="5" s="1"/>
  <c r="I29" i="5"/>
  <c r="J29" i="5" s="1"/>
  <c r="I21" i="5"/>
  <c r="J21" i="5" s="1"/>
  <c r="AK45" i="5"/>
  <c r="AK37" i="5"/>
  <c r="AK28" i="5"/>
  <c r="AK20" i="5"/>
  <c r="AK12" i="5"/>
  <c r="AD47" i="5"/>
  <c r="AD39" i="5"/>
  <c r="AD31" i="5"/>
  <c r="AD22" i="5"/>
  <c r="AD14" i="5"/>
  <c r="W49" i="5"/>
  <c r="W41" i="5"/>
  <c r="W33" i="5"/>
  <c r="W24" i="5"/>
  <c r="X24" i="5" s="1"/>
  <c r="W16" i="5"/>
  <c r="X16" i="5" s="1"/>
  <c r="P51" i="5"/>
  <c r="P43" i="5"/>
  <c r="P35" i="5"/>
  <c r="P27" i="5"/>
  <c r="P19" i="5"/>
  <c r="P10" i="5"/>
  <c r="Q10" i="5" s="1"/>
  <c r="I44" i="5"/>
  <c r="J44" i="5" s="1"/>
  <c r="I36" i="5"/>
  <c r="J36" i="5" s="1"/>
  <c r="I28" i="5"/>
  <c r="J28" i="5" s="1"/>
  <c r="I20" i="5"/>
  <c r="J20" i="5" s="1"/>
  <c r="AK44" i="5"/>
  <c r="AK36" i="5"/>
  <c r="AK27" i="5"/>
  <c r="AK19" i="5"/>
  <c r="AK11" i="5"/>
  <c r="AL11" i="5" s="1"/>
  <c r="AD46" i="5"/>
  <c r="AD38" i="5"/>
  <c r="AD29" i="5"/>
  <c r="AD21" i="5"/>
  <c r="AD13" i="5"/>
  <c r="W48" i="5"/>
  <c r="W40" i="5"/>
  <c r="W32" i="5"/>
  <c r="W23" i="5"/>
  <c r="W15" i="5"/>
  <c r="X15" i="5" s="1"/>
  <c r="P50" i="5"/>
  <c r="P42" i="5"/>
  <c r="P34" i="5"/>
  <c r="P26" i="5"/>
  <c r="P18" i="5"/>
  <c r="P9" i="5"/>
  <c r="I43" i="5"/>
  <c r="J43" i="5" s="1"/>
  <c r="I35" i="5"/>
  <c r="J35" i="5" s="1"/>
  <c r="I27" i="5"/>
  <c r="J27" i="5" s="1"/>
  <c r="I19" i="5"/>
  <c r="J19" i="5" s="1"/>
  <c r="AK31" i="5"/>
  <c r="AD30" i="5"/>
  <c r="W25" i="5"/>
  <c r="M34" i="5"/>
  <c r="N34" i="5" s="1"/>
  <c r="S34" i="5"/>
  <c r="M37" i="5"/>
  <c r="N37" i="5" s="1"/>
  <c r="S37" i="5"/>
  <c r="M10" i="5"/>
  <c r="N10" i="5" s="1"/>
  <c r="AA21" i="5"/>
  <c r="AB21" i="5" s="1"/>
  <c r="AA14" i="5"/>
  <c r="AB14" i="5" s="1"/>
  <c r="AA15" i="5"/>
  <c r="AB15" i="5" s="1"/>
  <c r="AB11" i="5"/>
  <c r="AA17" i="5"/>
  <c r="AB17" i="5" s="1"/>
  <c r="AA10" i="5"/>
  <c r="AB10" i="5" s="1"/>
  <c r="T21" i="5"/>
  <c r="U21" i="5" s="1"/>
  <c r="T15" i="5"/>
  <c r="U15" i="5" s="1"/>
  <c r="T12" i="5"/>
  <c r="U12" i="5" s="1"/>
  <c r="AA20" i="5"/>
  <c r="AB20" i="5" s="1"/>
  <c r="T13" i="5"/>
  <c r="U13" i="5" s="1"/>
  <c r="AB24" i="5"/>
  <c r="AA13" i="5"/>
  <c r="AB13" i="5" s="1"/>
  <c r="AA9" i="5"/>
  <c r="AB9" i="5" s="1"/>
  <c r="U24" i="5"/>
  <c r="T18" i="5"/>
  <c r="U18" i="5" s="1"/>
  <c r="U11" i="5"/>
  <c r="AB23" i="5"/>
  <c r="AA12" i="5"/>
  <c r="AB12" i="5" s="1"/>
  <c r="U23" i="5"/>
  <c r="T20" i="5"/>
  <c r="U20" i="5" s="1"/>
  <c r="T17" i="5"/>
  <c r="U17" i="5" s="1"/>
  <c r="T14" i="5"/>
  <c r="U14" i="5" s="1"/>
  <c r="AB22" i="5"/>
  <c r="U22" i="5"/>
  <c r="T19" i="5"/>
  <c r="U19" i="5" s="1"/>
  <c r="AA19" i="5"/>
  <c r="AB19" i="5" s="1"/>
  <c r="T10" i="5"/>
  <c r="U10" i="5" s="1"/>
  <c r="T9" i="5"/>
  <c r="U9" i="5" s="1"/>
  <c r="AA18" i="5"/>
  <c r="AB18" i="5" s="1"/>
  <c r="M32" i="5"/>
  <c r="S32" i="5"/>
  <c r="T44" i="5"/>
  <c r="U44" i="5" s="1"/>
  <c r="Z44" i="5"/>
  <c r="AG44" i="5" s="1"/>
  <c r="N25" i="5"/>
  <c r="M28" i="5"/>
  <c r="N28" i="5" s="1"/>
  <c r="S28" i="5"/>
  <c r="M46" i="5"/>
  <c r="N46" i="5" s="1"/>
  <c r="S46" i="5"/>
  <c r="M45" i="5"/>
  <c r="N45" i="5" s="1"/>
  <c r="S45" i="5"/>
  <c r="U25" i="5"/>
  <c r="X25" i="5" s="1"/>
  <c r="Z25" i="5"/>
  <c r="AG25" i="5" s="1"/>
  <c r="AI25" i="5" s="1"/>
  <c r="M51" i="5"/>
  <c r="N51" i="5" s="1"/>
  <c r="S51" i="5"/>
  <c r="M43" i="5"/>
  <c r="N43" i="5" s="1"/>
  <c r="S43" i="5"/>
  <c r="M38" i="5"/>
  <c r="N38" i="5" s="1"/>
  <c r="S38" i="5"/>
  <c r="M33" i="5"/>
  <c r="N33" i="5" s="1"/>
  <c r="S33" i="5"/>
  <c r="M26" i="5"/>
  <c r="N26" i="5" s="1"/>
  <c r="S26" i="5"/>
  <c r="M50" i="5"/>
  <c r="N50" i="5" s="1"/>
  <c r="S50" i="5"/>
  <c r="M42" i="5"/>
  <c r="N42" i="5" s="1"/>
  <c r="S42" i="5"/>
  <c r="M27" i="5"/>
  <c r="N27" i="5" s="1"/>
  <c r="S27" i="5"/>
  <c r="M31" i="5"/>
  <c r="N31" i="5" s="1"/>
  <c r="S31" i="5"/>
  <c r="M49" i="5"/>
  <c r="N49" i="5" s="1"/>
  <c r="S49" i="5"/>
  <c r="M41" i="5"/>
  <c r="N41" i="5" s="1"/>
  <c r="S41" i="5"/>
  <c r="M17" i="5"/>
  <c r="S30" i="5"/>
  <c r="Z36" i="5"/>
  <c r="AG36" i="5" s="1"/>
  <c r="T36" i="5"/>
  <c r="U36" i="5" s="1"/>
  <c r="M48" i="5"/>
  <c r="N48" i="5" s="1"/>
  <c r="S48" i="5"/>
  <c r="M40" i="5"/>
  <c r="N40" i="5" s="1"/>
  <c r="S40" i="5"/>
  <c r="M29" i="5"/>
  <c r="N29" i="5" s="1"/>
  <c r="S29" i="5"/>
  <c r="M35" i="5"/>
  <c r="N35" i="5" s="1"/>
  <c r="S35" i="5"/>
  <c r="M47" i="5"/>
  <c r="N47" i="5" s="1"/>
  <c r="S47" i="5"/>
  <c r="M39" i="5"/>
  <c r="N39" i="5" s="1"/>
  <c r="S39" i="5"/>
  <c r="AA16" i="5"/>
  <c r="AB16" i="5" s="1"/>
  <c r="N24" i="5"/>
  <c r="M16" i="5"/>
  <c r="N16" i="5" s="1"/>
  <c r="M44" i="5"/>
  <c r="N44" i="5" s="1"/>
  <c r="N23" i="5"/>
  <c r="M15" i="5"/>
  <c r="N15" i="5" s="1"/>
  <c r="N30" i="5"/>
  <c r="N22" i="5"/>
  <c r="M14" i="5"/>
  <c r="N14" i="5" s="1"/>
  <c r="M36" i="5"/>
  <c r="N36" i="5" s="1"/>
  <c r="M21" i="5"/>
  <c r="N21" i="5" s="1"/>
  <c r="M13" i="5"/>
  <c r="N13" i="5" s="1"/>
  <c r="M9" i="5"/>
  <c r="M20" i="5"/>
  <c r="N20" i="5" s="1"/>
  <c r="M12" i="5"/>
  <c r="N12" i="5" s="1"/>
  <c r="I51" i="5"/>
  <c r="J51" i="5" s="1"/>
  <c r="P16" i="5"/>
  <c r="M19" i="5"/>
  <c r="N19" i="5" s="1"/>
  <c r="N11" i="5"/>
  <c r="M18" i="5"/>
  <c r="N18" i="5" s="1"/>
  <c r="N17" i="5"/>
  <c r="N32" i="5"/>
  <c r="X23" i="5" l="1"/>
  <c r="X9" i="5"/>
  <c r="Q29" i="5"/>
  <c r="Q47" i="5"/>
  <c r="Q24" i="5"/>
  <c r="AL25" i="5"/>
  <c r="Q18" i="5"/>
  <c r="Q45" i="5"/>
  <c r="AE24" i="5"/>
  <c r="Q22" i="5"/>
  <c r="X44" i="5"/>
  <c r="X20" i="5"/>
  <c r="Q40" i="5"/>
  <c r="AE19" i="5"/>
  <c r="Q25" i="5"/>
  <c r="Q16" i="5"/>
  <c r="Q26" i="5"/>
  <c r="Q19" i="5"/>
  <c r="Q11" i="5"/>
  <c r="X10" i="5"/>
  <c r="Q30" i="5"/>
  <c r="AE9" i="5"/>
  <c r="Q48" i="5"/>
  <c r="Q33" i="5"/>
  <c r="AE12" i="5"/>
  <c r="Q34" i="5"/>
  <c r="AE13" i="5"/>
  <c r="Q27" i="5"/>
  <c r="Q20" i="5"/>
  <c r="Q38" i="5"/>
  <c r="AE17" i="5"/>
  <c r="Q14" i="5"/>
  <c r="X13" i="5"/>
  <c r="Q41" i="5"/>
  <c r="AE20" i="5"/>
  <c r="Q42" i="5"/>
  <c r="AE21" i="5"/>
  <c r="Q35" i="5"/>
  <c r="AE14" i="5"/>
  <c r="Q28" i="5"/>
  <c r="Q46" i="5"/>
  <c r="Q23" i="5"/>
  <c r="X21" i="5"/>
  <c r="Q49" i="5"/>
  <c r="AE11" i="5"/>
  <c r="Q50" i="5"/>
  <c r="Q43" i="5"/>
  <c r="AE22" i="5"/>
  <c r="Q36" i="5"/>
  <c r="AE15" i="5"/>
  <c r="Q12" i="5"/>
  <c r="X11" i="5"/>
  <c r="Q31" i="5"/>
  <c r="AE10" i="5"/>
  <c r="X30" i="5"/>
  <c r="X14" i="5"/>
  <c r="Q51" i="5"/>
  <c r="Q44" i="5"/>
  <c r="AE23" i="5"/>
  <c r="Q21" i="5"/>
  <c r="X19" i="5"/>
  <c r="Q39" i="5"/>
  <c r="AE18" i="5"/>
  <c r="Q15" i="5"/>
  <c r="X22" i="5"/>
  <c r="U30" i="5"/>
  <c r="Z30" i="5"/>
  <c r="AG30" i="5" s="1"/>
  <c r="AI30" i="5" s="1"/>
  <c r="AL30" i="5" s="1"/>
  <c r="T45" i="5"/>
  <c r="U45" i="5" s="1"/>
  <c r="X45" i="5" s="1"/>
  <c r="Z45" i="5"/>
  <c r="AG45" i="5" s="1"/>
  <c r="T39" i="5"/>
  <c r="U39" i="5" s="1"/>
  <c r="X39" i="5" s="1"/>
  <c r="Z39" i="5"/>
  <c r="AG39" i="5" s="1"/>
  <c r="T43" i="5"/>
  <c r="U43" i="5" s="1"/>
  <c r="X43" i="5" s="1"/>
  <c r="Z43" i="5"/>
  <c r="AG43" i="5" s="1"/>
  <c r="AA44" i="5"/>
  <c r="AB44" i="5" s="1"/>
  <c r="AE44" i="5" s="1"/>
  <c r="T29" i="5"/>
  <c r="U29" i="5" s="1"/>
  <c r="X29" i="5" s="1"/>
  <c r="Z29" i="5"/>
  <c r="AG29" i="5" s="1"/>
  <c r="T50" i="5"/>
  <c r="U50" i="5" s="1"/>
  <c r="X50" i="5" s="1"/>
  <c r="Z50" i="5"/>
  <c r="AG50" i="5" s="1"/>
  <c r="T40" i="5"/>
  <c r="U40" i="5" s="1"/>
  <c r="X40" i="5" s="1"/>
  <c r="Z40" i="5"/>
  <c r="AG40" i="5" s="1"/>
  <c r="Z26" i="5"/>
  <c r="AG26" i="5" s="1"/>
  <c r="U26" i="5"/>
  <c r="X26" i="5" s="1"/>
  <c r="T46" i="5"/>
  <c r="U46" i="5" s="1"/>
  <c r="X46" i="5" s="1"/>
  <c r="Z46" i="5"/>
  <c r="AG46" i="5" s="1"/>
  <c r="T47" i="5"/>
  <c r="U47" i="5" s="1"/>
  <c r="X47" i="5" s="1"/>
  <c r="Z47" i="5"/>
  <c r="AG47" i="5" s="1"/>
  <c r="Z41" i="5"/>
  <c r="AG41" i="5" s="1"/>
  <c r="T41" i="5"/>
  <c r="U41" i="5" s="1"/>
  <c r="X41" i="5" s="1"/>
  <c r="T27" i="5"/>
  <c r="U27" i="5" s="1"/>
  <c r="X27" i="5" s="1"/>
  <c r="Z27" i="5"/>
  <c r="AG27" i="5" s="1"/>
  <c r="Z51" i="5"/>
  <c r="AG51" i="5" s="1"/>
  <c r="T51" i="5"/>
  <c r="U51" i="5" s="1"/>
  <c r="X51" i="5" s="1"/>
  <c r="T32" i="5"/>
  <c r="U32" i="5" s="1"/>
  <c r="X32" i="5" s="1"/>
  <c r="Z32" i="5"/>
  <c r="AG32" i="5" s="1"/>
  <c r="T31" i="5"/>
  <c r="U31" i="5" s="1"/>
  <c r="X31" i="5" s="1"/>
  <c r="Z31" i="5"/>
  <c r="AG31" i="5" s="1"/>
  <c r="T48" i="5"/>
  <c r="U48" i="5" s="1"/>
  <c r="X48" i="5" s="1"/>
  <c r="Z48" i="5"/>
  <c r="AG48" i="5" s="1"/>
  <c r="T33" i="5"/>
  <c r="U33" i="5" s="1"/>
  <c r="X33" i="5" s="1"/>
  <c r="Z33" i="5"/>
  <c r="AG33" i="5" s="1"/>
  <c r="T28" i="5"/>
  <c r="U28" i="5" s="1"/>
  <c r="X28" i="5" s="1"/>
  <c r="Z28" i="5"/>
  <c r="AG28" i="5" s="1"/>
  <c r="T37" i="5"/>
  <c r="U37" i="5" s="1"/>
  <c r="X37" i="5" s="1"/>
  <c r="Z37" i="5"/>
  <c r="AG37" i="5" s="1"/>
  <c r="Z35" i="5"/>
  <c r="AG35" i="5" s="1"/>
  <c r="T35" i="5"/>
  <c r="U35" i="5" s="1"/>
  <c r="X35" i="5" s="1"/>
  <c r="T49" i="5"/>
  <c r="U49" i="5" s="1"/>
  <c r="X49" i="5" s="1"/>
  <c r="Z49" i="5"/>
  <c r="AG49" i="5" s="1"/>
  <c r="Z42" i="5"/>
  <c r="AG42" i="5" s="1"/>
  <c r="T42" i="5"/>
  <c r="U42" i="5" s="1"/>
  <c r="X42" i="5" s="1"/>
  <c r="T38" i="5"/>
  <c r="U38" i="5" s="1"/>
  <c r="X38" i="5" s="1"/>
  <c r="Z38" i="5"/>
  <c r="AG38" i="5" s="1"/>
  <c r="AB25" i="5"/>
  <c r="AE25" i="5" s="1"/>
  <c r="T34" i="5"/>
  <c r="U34" i="5" s="1"/>
  <c r="X34" i="5" s="1"/>
  <c r="Z34" i="5"/>
  <c r="AG34" i="5" s="1"/>
  <c r="AA36" i="5"/>
  <c r="AB36" i="5" s="1"/>
  <c r="AE36" i="5" s="1"/>
  <c r="X52" i="5" l="1"/>
  <c r="AH17" i="5"/>
  <c r="AI17" i="5" s="1"/>
  <c r="AL17" i="5" s="1"/>
  <c r="AH21" i="5"/>
  <c r="AI21" i="5" s="1"/>
  <c r="AL21" i="5" s="1"/>
  <c r="AH29" i="5"/>
  <c r="AI29" i="5" s="1"/>
  <c r="AL29" i="5" s="1"/>
  <c r="AH12" i="5"/>
  <c r="AI12" i="5" s="1"/>
  <c r="AL12" i="5" s="1"/>
  <c r="AH18" i="5"/>
  <c r="AI18" i="5" s="1"/>
  <c r="AL18" i="5" s="1"/>
  <c r="AH26" i="5"/>
  <c r="AI26" i="5" s="1"/>
  <c r="AL26" i="5" s="1"/>
  <c r="AH31" i="5"/>
  <c r="AI31" i="5" s="1"/>
  <c r="AL31" i="5" s="1"/>
  <c r="AH13" i="5"/>
  <c r="AI13" i="5" s="1"/>
  <c r="AL13" i="5" s="1"/>
  <c r="AH19" i="5"/>
  <c r="AI19" i="5" s="1"/>
  <c r="AL19" i="5" s="1"/>
  <c r="AH27" i="5"/>
  <c r="AI27" i="5" s="1"/>
  <c r="AL27" i="5" s="1"/>
  <c r="AH32" i="5"/>
  <c r="AI32" i="5" s="1"/>
  <c r="AL32" i="5" s="1"/>
  <c r="AH10" i="5"/>
  <c r="AI10" i="5" s="1"/>
  <c r="AL10" i="5" s="1"/>
  <c r="AH16" i="5"/>
  <c r="AI16" i="5" s="1"/>
  <c r="AL16" i="5" s="1"/>
  <c r="AH20" i="5"/>
  <c r="AI20" i="5" s="1"/>
  <c r="AL20" i="5" s="1"/>
  <c r="AH28" i="5"/>
  <c r="AI28" i="5" s="1"/>
  <c r="AL28" i="5" s="1"/>
  <c r="AH9" i="5"/>
  <c r="AI9" i="5" s="1"/>
  <c r="AL9" i="5" s="1"/>
  <c r="AH36" i="5"/>
  <c r="AI36" i="5" s="1"/>
  <c r="AL36" i="5" s="1"/>
  <c r="AH40" i="5"/>
  <c r="AI40" i="5" s="1"/>
  <c r="AL40" i="5" s="1"/>
  <c r="AH44" i="5"/>
  <c r="AI44" i="5" s="1"/>
  <c r="AL44" i="5" s="1"/>
  <c r="AH48" i="5"/>
  <c r="AI48" i="5" s="1"/>
  <c r="AL48" i="5" s="1"/>
  <c r="AH33" i="5"/>
  <c r="AI33" i="5" s="1"/>
  <c r="AL33" i="5" s="1"/>
  <c r="AH35" i="5"/>
  <c r="AI35" i="5" s="1"/>
  <c r="AL35" i="5" s="1"/>
  <c r="AH47" i="5"/>
  <c r="AI47" i="5" s="1"/>
  <c r="AL47" i="5" s="1"/>
  <c r="AH37" i="5"/>
  <c r="AI37" i="5" s="1"/>
  <c r="AL37" i="5" s="1"/>
  <c r="AH41" i="5"/>
  <c r="AI41" i="5" s="1"/>
  <c r="AL41" i="5" s="1"/>
  <c r="AH45" i="5"/>
  <c r="AH49" i="5"/>
  <c r="AI49" i="5" s="1"/>
  <c r="AL49" i="5" s="1"/>
  <c r="AH39" i="5"/>
  <c r="AI39" i="5" s="1"/>
  <c r="AL39" i="5" s="1"/>
  <c r="AH51" i="5"/>
  <c r="AI51" i="5" s="1"/>
  <c r="AL51" i="5" s="1"/>
  <c r="AH34" i="5"/>
  <c r="AI34" i="5" s="1"/>
  <c r="AL34" i="5" s="1"/>
  <c r="AH38" i="5"/>
  <c r="AI38" i="5" s="1"/>
  <c r="AL38" i="5" s="1"/>
  <c r="AH42" i="5"/>
  <c r="AI42" i="5" s="1"/>
  <c r="AL42" i="5" s="1"/>
  <c r="AH46" i="5"/>
  <c r="AI46" i="5" s="1"/>
  <c r="AL46" i="5" s="1"/>
  <c r="AH50" i="5"/>
  <c r="AH43" i="5"/>
  <c r="AI43" i="5" s="1"/>
  <c r="AL43" i="5" s="1"/>
  <c r="AI50" i="5"/>
  <c r="AL50" i="5" s="1"/>
  <c r="AI45" i="5"/>
  <c r="AL45" i="5" s="1"/>
  <c r="AA41" i="5"/>
  <c r="AB41" i="5" s="1"/>
  <c r="AE41" i="5" s="1"/>
  <c r="AA43" i="5"/>
  <c r="AB43" i="5" s="1"/>
  <c r="AE43" i="5" s="1"/>
  <c r="AA50" i="5"/>
  <c r="AB50" i="5" s="1"/>
  <c r="AE50" i="5" s="1"/>
  <c r="AA39" i="5"/>
  <c r="AB39" i="5" s="1"/>
  <c r="AE39" i="5" s="1"/>
  <c r="AA49" i="5"/>
  <c r="AB49" i="5" s="1"/>
  <c r="AE49" i="5" s="1"/>
  <c r="AA33" i="5"/>
  <c r="AB33" i="5" s="1"/>
  <c r="AE33" i="5" s="1"/>
  <c r="AA46" i="5"/>
  <c r="AB46" i="5" s="1"/>
  <c r="AE46" i="5" s="1"/>
  <c r="AA28" i="5"/>
  <c r="AB28" i="5" s="1"/>
  <c r="AE28" i="5" s="1"/>
  <c r="AA32" i="5"/>
  <c r="AB32" i="5" s="1"/>
  <c r="AE32" i="5" s="1"/>
  <c r="AA51" i="5"/>
  <c r="AB51" i="5" s="1"/>
  <c r="AE51" i="5" s="1"/>
  <c r="AA29" i="5"/>
  <c r="AB29" i="5" s="1"/>
  <c r="AE29" i="5" s="1"/>
  <c r="AA45" i="5"/>
  <c r="AB45" i="5" s="1"/>
  <c r="AE45" i="5" s="1"/>
  <c r="AA48" i="5"/>
  <c r="AB48" i="5" s="1"/>
  <c r="AE48" i="5" s="1"/>
  <c r="AA27" i="5"/>
  <c r="AB27" i="5" s="1"/>
  <c r="AE27" i="5" s="1"/>
  <c r="AA47" i="5"/>
  <c r="AB47" i="5" s="1"/>
  <c r="AE47" i="5" s="1"/>
  <c r="AA42" i="5"/>
  <c r="AB42" i="5" s="1"/>
  <c r="AE42" i="5" s="1"/>
  <c r="AA34" i="5"/>
  <c r="AB34" i="5" s="1"/>
  <c r="AE34" i="5" s="1"/>
  <c r="AA35" i="5"/>
  <c r="AB35" i="5" s="1"/>
  <c r="AE35" i="5" s="1"/>
  <c r="AA26" i="5"/>
  <c r="AB26" i="5" s="1"/>
  <c r="AE26" i="5" s="1"/>
  <c r="AB30" i="5"/>
  <c r="AE30" i="5" s="1"/>
  <c r="AA38" i="5"/>
  <c r="AB38" i="5" s="1"/>
  <c r="AE38" i="5" s="1"/>
  <c r="AA37" i="5"/>
  <c r="AB37" i="5" s="1"/>
  <c r="AE37" i="5" s="1"/>
  <c r="AA31" i="5"/>
  <c r="AB31" i="5" s="1"/>
  <c r="AE31" i="5" s="1"/>
  <c r="AA40" i="5"/>
  <c r="AB40" i="5" s="1"/>
  <c r="AE40" i="5" s="1"/>
  <c r="A4" i="6"/>
  <c r="A2" i="6"/>
  <c r="AL52" i="5" l="1"/>
  <c r="AE52" i="5"/>
  <c r="F33" i="5"/>
  <c r="G33" i="5" s="1"/>
  <c r="J33" i="5" s="1"/>
  <c r="G11" i="5"/>
  <c r="J11" i="5" s="1"/>
  <c r="F10" i="5"/>
  <c r="G10" i="5" s="1"/>
  <c r="J10" i="5" s="1"/>
  <c r="F9" i="5"/>
  <c r="G9" i="5" s="1"/>
  <c r="J9" i="5" s="1"/>
  <c r="I13" i="5" l="1"/>
  <c r="J13" i="5" s="1"/>
  <c r="N9" i="5"/>
  <c r="Q9" i="5" s="1"/>
  <c r="J52" i="5" l="1"/>
  <c r="Q52" i="5" l="1"/>
</calcChain>
</file>

<file path=xl/sharedStrings.xml><?xml version="1.0" encoding="utf-8"?>
<sst xmlns="http://schemas.openxmlformats.org/spreadsheetml/2006/main" count="164" uniqueCount="61">
  <si>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</si>
  <si>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</si>
  <si>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</si>
  <si>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</si>
  <si>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</si>
  <si>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</si>
  <si>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</si>
  <si>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</si>
  <si>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</si>
  <si>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</si>
  <si>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</si>
  <si>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</si>
  <si>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</si>
  <si>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</si>
  <si>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</si>
  <si>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</si>
  <si>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</si>
  <si>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</si>
  <si>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</si>
  <si>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</si>
  <si>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</si>
  <si>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</si>
  <si>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AMEVISA, S.A</t>
  </si>
  <si>
    <t>AUDERE INTERNACIONAL S.L</t>
  </si>
  <si>
    <t>PUBLIVIÑA</t>
  </si>
  <si>
    <t>CARYOSA HYGIENIC SOLUTIONS, SL</t>
  </si>
  <si>
    <t>CENTRO DISTRIBUCION MATERIAL MEDICO QUIRURGICO Y GERIATRICO ROANSA SL</t>
  </si>
  <si>
    <t>CLINIBAX, S.L</t>
  </si>
  <si>
    <t>Desafios em Sintonia Lda</t>
  </si>
  <si>
    <t>FARMADOSIS S.L</t>
  </si>
  <si>
    <t>GERSA INFORMATICA SL</t>
  </si>
  <si>
    <t>Iberian Care 2016 S.L</t>
  </si>
  <si>
    <t>KRAPE S.A</t>
  </si>
  <si>
    <t>LUHEPA INTERNACIONAL,S.L</t>
  </si>
  <si>
    <t>NACIL MEDICA GROUP</t>
  </si>
  <si>
    <t>Oiarso S Coop</t>
  </si>
  <si>
    <t>PRODUCTOS MEDICOS HOSPITALARIOS S.L</t>
  </si>
  <si>
    <t>PROLIMAX HIGIENE INDUSTRIAL, S.L</t>
  </si>
  <si>
    <t>PUBLISERVIC CANARIAS, S.L.U</t>
  </si>
  <si>
    <t>ROYAL PROGRESS, S.L</t>
  </si>
  <si>
    <t>SH MEDICAL SALUD Y SERVICIOS IBERICA, S.L</t>
  </si>
  <si>
    <t>SOLFIX ENGINEERING, S.L</t>
  </si>
  <si>
    <t>TEXTIL PLANAS OLIVERAS,SA</t>
  </si>
  <si>
    <t>TQ TECNOL SAU</t>
  </si>
  <si>
    <t>TRYNDAMERE S.L.U</t>
  </si>
  <si>
    <t>VIN DORÉ 24K SL</t>
  </si>
  <si>
    <t>AVDA SOMOSIERRA Nº 22 NAVE 20 A</t>
  </si>
  <si>
    <t xml:space="preserve">GASPUNT, S.A </t>
  </si>
  <si>
    <t>TEXTILES ALCALAINOS, S.L</t>
  </si>
  <si>
    <t xml:space="preserve">LOTE 1: Mascarillas
quirúrgicas </t>
  </si>
  <si>
    <t>LOTE 2: Mascarillas
FPP2</t>
  </si>
  <si>
    <t>Alternativa 2: oferta conjunta "FARMADOSIS" por los dos lotes</t>
  </si>
  <si>
    <t>Alternativa 3: oferta conjunta "PUBLISERVIC CANARIAS, S.L.U" por los dos lotes</t>
  </si>
  <si>
    <t>Alternativa 5: oferta conjunta "TRYNDAMERE S.L.U" por los dos lotes</t>
  </si>
  <si>
    <t>Alternativa 4: oferta conjunta "TQ TECNOL SAU" por los dos lotes</t>
  </si>
  <si>
    <t>PROPUESTA DE ADJUDICACIÓN DEL EXPEDIENTE S-05578-2022</t>
  </si>
  <si>
    <t>"Suministro de mascarillas quirúrgicas y FPP2"</t>
  </si>
  <si>
    <t>Madrid, a 27 de septiembre de 2022</t>
  </si>
  <si>
    <t xml:space="preserve">Importe Oferta 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</si>
  <si>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</si>
  <si>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 xml:space="preserve">Valor estimado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</si>
</sst>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00%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1"/>
      <name val="Tahoma"/>
      <family val="2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87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0" fillId="5" borderId="0" xfId="0" applyFill="1"/>
    <xf numFmtId="4" fontId="6" fillId="5" borderId="12" xfId="0" applyNumberFormat="1" applyFont="1" applyFill="1" applyBorder="1" applyAlignment="1">
      <alignment horizontal="right" vertical="center" indent="1"/>
    </xf>
    <xf numFmtId="165" fontId="5" fillId="5" borderId="12" xfId="2" applyNumberFormat="1" applyFont="1" applyFill="1" applyBorder="1" applyAlignment="1">
      <alignment horizontal="center" vertical="center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0" fontId="1" fillId="5" borderId="2" xfId="0" applyFont="1" applyFill="1" applyBorder="1"/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0" fontId="1" fillId="5" borderId="12" xfId="0" applyFont="1" applyFill="1" applyBorder="1"/>
    <xf numFmtId="165" fontId="5" fillId="5" borderId="16" xfId="2" applyNumberFormat="1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164" fontId="5" fillId="5" borderId="17" xfId="2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24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166" fontId="6" fillId="0" borderId="27" xfId="0" applyNumberFormat="1" applyFont="1" applyFill="1" applyBorder="1" applyAlignment="1">
      <alignment horizontal="right" vertical="center" indent="1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0" fontId="1" fillId="0" borderId="19" xfId="0" applyFont="1" applyFill="1" applyBorder="1"/>
    <xf numFmtId="10" fontId="20" fillId="0" borderId="2" xfId="0" applyNumberFormat="1" applyFont="1" applyFill="1" applyBorder="1" applyAlignment="1">
      <alignment horizontal="center" vertical="center"/>
    </xf>
    <xf numFmtId="164" fontId="20" fillId="0" borderId="14" xfId="2" applyFont="1" applyFill="1" applyBorder="1" applyAlignment="1">
      <alignment horizontal="center" vertical="center"/>
    </xf>
    <xf numFmtId="0" fontId="3" fillId="0" borderId="28" xfId="0" applyFont="1" applyFill="1" applyBorder="1"/>
    <xf numFmtId="10" fontId="5" fillId="0" borderId="18" xfId="3" applyNumberFormat="1" applyFont="1" applyFill="1" applyBorder="1" applyAlignment="1">
      <alignment horizontal="center" vertical="center"/>
    </xf>
    <xf numFmtId="167" fontId="5" fillId="0" borderId="18" xfId="3" applyNumberFormat="1" applyFont="1" applyFill="1" applyBorder="1" applyAlignment="1">
      <alignment horizontal="center" vertical="center"/>
    </xf>
    <xf numFmtId="10" fontId="20" fillId="5" borderId="2" xfId="0" applyNumberFormat="1" applyFont="1" applyFill="1" applyBorder="1" applyAlignment="1">
      <alignment horizontal="center" vertical="center"/>
    </xf>
    <xf numFmtId="10" fontId="5" fillId="0" borderId="30" xfId="0" applyNumberFormat="1" applyFont="1" applyFill="1" applyBorder="1" applyAlignment="1">
      <alignment horizontal="center" vertical="center"/>
    </xf>
    <xf numFmtId="9" fontId="18" fillId="5" borderId="22" xfId="3" applyFont="1" applyFill="1" applyBorder="1" applyAlignment="1">
      <alignment vertical="center"/>
    </xf>
    <xf numFmtId="9" fontId="18" fillId="5" borderId="23" xfId="3" applyFont="1" applyFill="1" applyBorder="1" applyAlignment="1">
      <alignment vertical="center"/>
    </xf>
    <xf numFmtId="164" fontId="20" fillId="5" borderId="25" xfId="2" applyFont="1" applyFill="1" applyBorder="1" applyAlignment="1">
      <alignment horizontal="center" vertical="center"/>
    </xf>
    <xf numFmtId="9" fontId="18" fillId="5" borderId="21" xfId="3" applyFont="1" applyFill="1" applyBorder="1" applyAlignment="1">
      <alignment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30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6" fillId="0" borderId="31" xfId="0" applyNumberFormat="1" applyFont="1" applyFill="1" applyBorder="1" applyAlignment="1">
      <alignment horizontal="center" vertical="center"/>
    </xf>
    <xf numFmtId="4" fontId="6" fillId="0" borderId="30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0" fontId="6" fillId="5" borderId="7" xfId="0" applyNumberFormat="1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165" fontId="5" fillId="5" borderId="2" xfId="2" applyNumberFormat="1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vertical="center"/>
    </xf>
    <xf numFmtId="4" fontId="6" fillId="0" borderId="16" xfId="0" applyNumberFormat="1" applyFont="1" applyFill="1" applyBorder="1" applyAlignment="1">
      <alignment horizontal="right" vertical="center" indent="1"/>
    </xf>
    <xf numFmtId="165" fontId="5" fillId="0" borderId="16" xfId="2" applyNumberFormat="1" applyFont="1" applyFill="1" applyBorder="1" applyAlignment="1">
      <alignment horizontal="center" vertical="center"/>
    </xf>
    <xf numFmtId="10" fontId="20" fillId="0" borderId="16" xfId="0" applyNumberFormat="1" applyFont="1" applyFill="1" applyBorder="1" applyAlignment="1">
      <alignment horizontal="center" vertical="center"/>
    </xf>
    <xf numFmtId="0" fontId="6" fillId="6" borderId="7" xfId="0" applyNumberFormat="1" applyFont="1" applyFill="1" applyBorder="1" applyAlignment="1">
      <alignment horizontal="center" vertical="center" wrapText="1"/>
    </xf>
    <xf numFmtId="166" fontId="6" fillId="6" borderId="2" xfId="0" applyNumberFormat="1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center" vertical="center"/>
    </xf>
    <xf numFmtId="4" fontId="9" fillId="6" borderId="2" xfId="0" applyNumberFormat="1" applyFont="1" applyFill="1" applyBorder="1" applyAlignment="1">
      <alignment horizontal="right" vertical="center" indent="1"/>
    </xf>
    <xf numFmtId="165" fontId="20" fillId="6" borderId="2" xfId="2" applyNumberFormat="1" applyFont="1" applyFill="1" applyBorder="1" applyAlignment="1">
      <alignment horizontal="center" vertical="center"/>
    </xf>
    <xf numFmtId="10" fontId="20" fillId="6" borderId="2" xfId="0" applyNumberFormat="1" applyFont="1" applyFill="1" applyBorder="1" applyAlignment="1">
      <alignment horizontal="center" vertical="center"/>
    </xf>
    <xf numFmtId="164" fontId="20" fillId="6" borderId="14" xfId="2" applyFont="1" applyFill="1" applyBorder="1" applyAlignment="1">
      <alignment horizontal="center" vertical="center"/>
    </xf>
    <xf numFmtId="164" fontId="5" fillId="0" borderId="31" xfId="2" applyFont="1" applyFill="1" applyBorder="1" applyAlignment="1">
      <alignment horizontal="center" vertical="center"/>
    </xf>
    <xf numFmtId="10" fontId="20" fillId="0" borderId="12" xfId="0" applyNumberFormat="1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right" vertical="center" indent="1"/>
    </xf>
    <xf numFmtId="0" fontId="6" fillId="6" borderId="15" xfId="0" applyNumberFormat="1" applyFont="1" applyFill="1" applyBorder="1" applyAlignment="1">
      <alignment horizontal="center" vertical="center" wrapText="1"/>
    </xf>
    <xf numFmtId="166" fontId="6" fillId="6" borderId="16" xfId="0" applyNumberFormat="1" applyFont="1" applyFill="1" applyBorder="1" applyAlignment="1">
      <alignment horizontal="center" vertical="center"/>
    </xf>
    <xf numFmtId="4" fontId="6" fillId="6" borderId="16" xfId="0" applyNumberFormat="1" applyFont="1" applyFill="1" applyBorder="1" applyAlignment="1">
      <alignment horizontal="center" vertical="center"/>
    </xf>
    <xf numFmtId="4" fontId="9" fillId="6" borderId="16" xfId="0" applyNumberFormat="1" applyFont="1" applyFill="1" applyBorder="1" applyAlignment="1">
      <alignment horizontal="right" vertical="center" indent="1"/>
    </xf>
    <xf numFmtId="10" fontId="20" fillId="6" borderId="16" xfId="0" applyNumberFormat="1" applyFont="1" applyFill="1" applyBorder="1" applyAlignment="1">
      <alignment horizontal="center" vertical="center"/>
    </xf>
    <xf numFmtId="166" fontId="6" fillId="5" borderId="7" xfId="0" applyNumberFormat="1" applyFont="1" applyFill="1" applyBorder="1" applyAlignment="1">
      <alignment horizontal="right" vertical="center" indent="1"/>
    </xf>
    <xf numFmtId="164" fontId="20" fillId="6" borderId="17" xfId="2" applyFont="1" applyFill="1" applyBorder="1" applyAlignment="1">
      <alignment horizontal="center" vertical="center"/>
    </xf>
    <xf numFmtId="164" fontId="5" fillId="0" borderId="35" xfId="2" applyFont="1" applyFill="1" applyBorder="1" applyAlignment="1">
      <alignment horizontal="center" vertical="center"/>
    </xf>
    <xf numFmtId="164" fontId="5" fillId="0" borderId="32" xfId="2" applyFont="1" applyFill="1" applyBorder="1" applyAlignment="1">
      <alignment horizontal="center" vertical="center"/>
    </xf>
    <xf numFmtId="164" fontId="20" fillId="6" borderId="32" xfId="2" applyFont="1" applyFill="1" applyBorder="1" applyAlignment="1">
      <alignment horizontal="center" vertical="center"/>
    </xf>
    <xf numFmtId="164" fontId="20" fillId="0" borderId="32" xfId="2" applyFont="1" applyFill="1" applyBorder="1" applyAlignment="1">
      <alignment horizontal="center" vertical="center"/>
    </xf>
    <xf numFmtId="164" fontId="20" fillId="5" borderId="32" xfId="2" applyFont="1" applyFill="1" applyBorder="1" applyAlignment="1">
      <alignment horizontal="center" vertical="center"/>
    </xf>
    <xf numFmtId="164" fontId="20" fillId="0" borderId="36" xfId="2" applyFont="1" applyFill="1" applyBorder="1" applyAlignment="1">
      <alignment horizontal="center" vertical="center"/>
    </xf>
    <xf numFmtId="164" fontId="20" fillId="0" borderId="35" xfId="2" applyFont="1" applyFill="1" applyBorder="1" applyAlignment="1">
      <alignment horizontal="center" vertical="center"/>
    </xf>
    <xf numFmtId="164" fontId="20" fillId="6" borderId="36" xfId="2" applyFont="1" applyFill="1" applyBorder="1" applyAlignment="1">
      <alignment horizontal="center" vertical="center"/>
    </xf>
    <xf numFmtId="167" fontId="5" fillId="0" borderId="7" xfId="3" applyNumberFormat="1" applyFont="1" applyFill="1" applyBorder="1" applyAlignment="1">
      <alignment horizontal="center" vertical="center"/>
    </xf>
    <xf numFmtId="10" fontId="5" fillId="0" borderId="7" xfId="3" applyNumberFormat="1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165" fontId="20" fillId="5" borderId="2" xfId="2" applyNumberFormat="1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right" vertical="center" indent="1"/>
    </xf>
    <xf numFmtId="167" fontId="20" fillId="6" borderId="7" xfId="3" applyNumberFormat="1" applyFont="1" applyFill="1" applyBorder="1" applyAlignment="1">
      <alignment horizontal="center" vertical="center"/>
    </xf>
    <xf numFmtId="166" fontId="9" fillId="6" borderId="2" xfId="0" applyNumberFormat="1" applyFont="1" applyFill="1" applyBorder="1" applyAlignment="1">
      <alignment horizontal="right" vertical="center" indent="1"/>
    </xf>
    <xf numFmtId="166" fontId="9" fillId="6" borderId="16" xfId="0" applyNumberFormat="1" applyFont="1" applyFill="1" applyBorder="1" applyAlignment="1">
      <alignment horizontal="right" vertical="center" indent="1"/>
    </xf>
    <xf numFmtId="165" fontId="20" fillId="6" borderId="16" xfId="2" applyNumberFormat="1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9" fontId="5" fillId="0" borderId="33" xfId="3" applyFont="1" applyFill="1" applyBorder="1" applyAlignment="1">
      <alignment horizontal="center" vertical="center"/>
    </xf>
    <xf numFmtId="166" fontId="6" fillId="0" borderId="30" xfId="0" applyNumberFormat="1" applyFont="1" applyFill="1" applyBorder="1" applyAlignment="1">
      <alignment horizontal="right" vertical="center" indent="1"/>
    </xf>
    <xf numFmtId="0" fontId="1" fillId="0" borderId="30" xfId="0" applyFont="1" applyFill="1" applyBorder="1"/>
    <xf numFmtId="0" fontId="4" fillId="0" borderId="39" xfId="0" applyFont="1" applyFill="1" applyBorder="1" applyAlignment="1">
      <alignment vertical="center" wrapText="1"/>
    </xf>
    <xf numFmtId="0" fontId="9" fillId="0" borderId="40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0" fontId="3" fillId="0" borderId="41" xfId="0" applyFont="1" applyFill="1" applyBorder="1"/>
    <xf numFmtId="0" fontId="3" fillId="0" borderId="42" xfId="0" applyFont="1" applyFill="1" applyBorder="1"/>
    <xf numFmtId="0" fontId="3" fillId="0" borderId="40" xfId="0" applyFont="1" applyFill="1" applyBorder="1"/>
    <xf numFmtId="0" fontId="16" fillId="0" borderId="8" xfId="0" applyNumberFormat="1" applyFont="1" applyFill="1" applyBorder="1" applyAlignment="1">
      <alignment horizontal="left" vertical="top" wrapText="1"/>
    </xf>
    <xf numFmtId="164" fontId="20" fillId="0" borderId="10" xfId="2" applyFont="1" applyFill="1" applyBorder="1" applyAlignment="1">
      <alignment horizontal="center" vertical="center"/>
    </xf>
    <xf numFmtId="10" fontId="20" fillId="6" borderId="7" xfId="3" applyNumberFormat="1" applyFont="1" applyFill="1" applyBorder="1" applyAlignment="1">
      <alignment horizontal="center" vertical="center"/>
    </xf>
    <xf numFmtId="166" fontId="6" fillId="0" borderId="43" xfId="0" applyNumberFormat="1" applyFont="1" applyFill="1" applyBorder="1" applyAlignment="1">
      <alignment horizontal="right" vertical="center" indent="1"/>
    </xf>
    <xf numFmtId="4" fontId="6" fillId="0" borderId="44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center" vertical="center"/>
    </xf>
    <xf numFmtId="0" fontId="9" fillId="6" borderId="7" xfId="0" applyNumberFormat="1" applyFont="1" applyFill="1" applyBorder="1" applyAlignment="1">
      <alignment horizontal="center" vertical="center" wrapText="1"/>
    </xf>
    <xf numFmtId="166" fontId="9" fillId="6" borderId="2" xfId="0" applyNumberFormat="1" applyFont="1" applyFill="1" applyBorder="1" applyAlignment="1">
      <alignment horizontal="center" vertical="center"/>
    </xf>
    <xf numFmtId="4" fontId="9" fillId="6" borderId="14" xfId="0" applyNumberFormat="1" applyFont="1" applyFill="1" applyBorder="1" applyAlignment="1">
      <alignment horizontal="center" vertical="center"/>
    </xf>
    <xf numFmtId="4" fontId="9" fillId="6" borderId="26" xfId="0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6" fillId="0" borderId="33" xfId="0" applyNumberFormat="1" applyFont="1" applyFill="1" applyBorder="1" applyAlignment="1">
      <alignment horizontal="center" vertical="center" wrapText="1"/>
    </xf>
    <xf numFmtId="4" fontId="6" fillId="5" borderId="34" xfId="0" applyNumberFormat="1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right" vertical="center" wrapText="1"/>
    </xf>
    <xf numFmtId="166" fontId="17" fillId="5" borderId="3" xfId="0" applyNumberFormat="1" applyFont="1" applyFill="1" applyBorder="1" applyAlignment="1">
      <alignment horizontal="center" vertical="center"/>
    </xf>
    <xf numFmtId="0" fontId="9" fillId="6" borderId="15" xfId="0" applyNumberFormat="1" applyFont="1" applyFill="1" applyBorder="1" applyAlignment="1">
      <alignment horizontal="center" vertical="center" wrapText="1"/>
    </xf>
    <xf numFmtId="166" fontId="9" fillId="6" borderId="16" xfId="0" applyNumberFormat="1" applyFont="1" applyFill="1" applyBorder="1" applyAlignment="1">
      <alignment horizontal="center" vertical="center"/>
    </xf>
    <xf numFmtId="4" fontId="9" fillId="6" borderId="17" xfId="0" applyNumberFormat="1" applyFont="1" applyFill="1" applyBorder="1" applyAlignment="1">
      <alignment horizontal="center" vertical="center"/>
    </xf>
    <xf numFmtId="166" fontId="9" fillId="6" borderId="7" xfId="0" applyNumberFormat="1" applyFont="1" applyFill="1" applyBorder="1" applyAlignment="1">
      <alignment horizontal="right" vertical="center" indent="1"/>
    </xf>
    <xf numFmtId="166" fontId="6" fillId="5" borderId="15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0" fontId="1" fillId="5" borderId="16" xfId="0" applyFont="1" applyFill="1" applyBorder="1"/>
    <xf numFmtId="166" fontId="9" fillId="6" borderId="15" xfId="0" applyNumberFormat="1" applyFont="1" applyFill="1" applyBorder="1" applyAlignment="1">
      <alignment horizontal="right" vertical="center" indent="1"/>
    </xf>
    <xf numFmtId="0" fontId="9" fillId="6" borderId="16" xfId="0" applyFont="1" applyFill="1" applyBorder="1" applyAlignment="1">
      <alignment horizontal="center" vertical="center"/>
    </xf>
    <xf numFmtId="4" fontId="6" fillId="5" borderId="45" xfId="0" applyNumberFormat="1" applyFont="1" applyFill="1" applyBorder="1" applyAlignment="1">
      <alignment horizontal="center" vertical="center"/>
    </xf>
    <xf numFmtId="9" fontId="5" fillId="5" borderId="15" xfId="3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/>
    </xf>
    <xf numFmtId="0" fontId="21" fillId="0" borderId="0" xfId="0" applyFont="1" applyBorder="1" applyAlignment="1">
      <alignment horizontal="left" vertical="top" wrapText="1"/>
    </xf>
    <xf numFmtId="9" fontId="18" fillId="0" borderId="4" xfId="3" applyFont="1" applyFill="1" applyBorder="1" applyAlignment="1">
      <alignment horizontal="left" vertical="center"/>
    </xf>
    <xf numFmtId="9" fontId="18" fillId="0" borderId="22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2" xfId="2" applyNumberFormat="1" applyFont="1" applyFill="1" applyBorder="1" applyAlignment="1">
      <alignment horizontal="left" vertical="center"/>
    </xf>
    <xf numFmtId="165" fontId="18" fillId="0" borderId="23" xfId="2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3"/>
  <sheetViews>
    <sheetView tabSelected="1" topLeftCell="A22" zoomScale="70" zoomScaleNormal="70" workbookViewId="0">
      <selection activeCell="C34" sqref="C34"/>
    </sheetView>
  </sheetViews>
  <sheetFormatPr baseColWidth="10" defaultRowHeight="12.75" x14ac:dyDescent="0.2"/>
  <cols>
    <col min="1" max="1" width="32.85546875" customWidth="1"/>
    <col min="2" max="2" width="41.710937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15" ht="48" customHeight="1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5" ht="18" x14ac:dyDescent="0.25">
      <c r="A2" s="177" t="str">
        <f>valoración!A3</f>
        <v>PROPUESTA DE ADJUDICACIÓN DEL EXPEDIENTE S-05578-2022</v>
      </c>
      <c r="B2" s="177"/>
      <c r="C2" s="177"/>
      <c r="D2" s="177"/>
      <c r="E2" s="177"/>
      <c r="F2" s="177"/>
      <c r="G2" s="177"/>
      <c r="H2" s="177"/>
      <c r="I2" s="177"/>
      <c r="J2" s="177"/>
      <c r="K2" s="49"/>
    </row>
    <row r="3" spans="1:15" ht="18" x14ac:dyDescent="0.25">
      <c r="A3" s="177" t="str">
        <f>valoración!A4</f>
        <v>"Suministro de mascarillas quirúrgicas y FPP2"</v>
      </c>
      <c r="B3" s="177"/>
      <c r="C3" s="177"/>
      <c r="D3" s="177"/>
      <c r="E3" s="177"/>
      <c r="F3" s="177"/>
      <c r="G3" s="177"/>
      <c r="H3" s="177"/>
      <c r="I3" s="177"/>
      <c r="J3" s="177"/>
      <c r="K3" s="49"/>
    </row>
    <row r="4" spans="1:15" ht="18" x14ac:dyDescent="0.25">
      <c r="A4" s="177" t="str">
        <f>valoración!A5</f>
        <v>RESUMEN PUNTUACIÓN TÉCNICA Y ECONÓMICA</v>
      </c>
      <c r="B4" s="177"/>
      <c r="C4" s="177"/>
      <c r="D4" s="177"/>
      <c r="E4" s="177"/>
      <c r="F4" s="177"/>
      <c r="G4" s="177"/>
      <c r="H4" s="177"/>
      <c r="I4" s="177"/>
      <c r="J4" s="177"/>
      <c r="K4" s="49"/>
    </row>
    <row r="5" spans="1:15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5" ht="13.5" thickBot="1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</row>
    <row r="7" spans="1:15" ht="30.75" customHeight="1" thickBot="1" x14ac:dyDescent="0.25">
      <c r="A7" s="49"/>
      <c r="B7" s="49"/>
      <c r="C7" s="49"/>
      <c r="D7" s="49"/>
      <c r="E7" s="82" t="s">
        <v>15</v>
      </c>
      <c r="F7" s="79"/>
      <c r="G7" s="79"/>
      <c r="H7" s="79"/>
      <c r="I7" s="79"/>
      <c r="J7" s="80"/>
      <c r="K7" s="49"/>
    </row>
    <row r="8" spans="1:15" ht="30.75" thickBot="1" x14ac:dyDescent="0.25">
      <c r="A8" s="163" t="s">
        <v>4</v>
      </c>
      <c r="B8" s="163" t="s">
        <v>5</v>
      </c>
      <c r="C8" s="163" t="s">
        <v>60</v>
      </c>
      <c r="D8" s="163" t="s">
        <v>0</v>
      </c>
      <c r="E8" s="163" t="s">
        <v>58</v>
      </c>
      <c r="F8" s="163" t="s">
        <v>1</v>
      </c>
      <c r="G8" s="163" t="s">
        <v>17</v>
      </c>
      <c r="H8" s="163" t="s">
        <v>10</v>
      </c>
      <c r="I8" s="163" t="s">
        <v>11</v>
      </c>
      <c r="J8" s="163" t="s">
        <v>12</v>
      </c>
      <c r="K8" s="163" t="s">
        <v>21</v>
      </c>
    </row>
    <row r="9" spans="1:15" ht="35.1" customHeight="1" x14ac:dyDescent="0.2">
      <c r="A9" s="20" t="s">
        <v>49</v>
      </c>
      <c r="B9" s="161" t="s">
        <v>22</v>
      </c>
      <c r="C9" s="84">
        <v>15000</v>
      </c>
      <c r="D9" s="87">
        <v>10</v>
      </c>
      <c r="E9" s="24">
        <v>6000</v>
      </c>
      <c r="F9" s="50">
        <v>56.666666666666671</v>
      </c>
      <c r="G9" s="50">
        <f>F9+D9</f>
        <v>66.666666666666671</v>
      </c>
      <c r="H9" s="51"/>
      <c r="I9" s="52"/>
      <c r="J9" s="53"/>
      <c r="K9" s="162"/>
    </row>
    <row r="10" spans="1:15" ht="35.1" customHeight="1" x14ac:dyDescent="0.2">
      <c r="A10" s="20"/>
      <c r="B10" s="47" t="s">
        <v>23</v>
      </c>
      <c r="C10" s="85">
        <v>15000</v>
      </c>
      <c r="D10" s="27">
        <v>10</v>
      </c>
      <c r="E10" s="28">
        <v>5100</v>
      </c>
      <c r="F10" s="54">
        <v>73.666666666666671</v>
      </c>
      <c r="G10" s="54">
        <f t="shared" ref="G10:G51" si="0">F10+D10</f>
        <v>83.666666666666671</v>
      </c>
      <c r="H10" s="55"/>
      <c r="I10" s="56"/>
      <c r="J10" s="57"/>
      <c r="K10" s="58"/>
    </row>
    <row r="11" spans="1:15" ht="35.1" customHeight="1" x14ac:dyDescent="0.2">
      <c r="A11" s="20"/>
      <c r="B11" s="47" t="s">
        <v>24</v>
      </c>
      <c r="C11" s="85">
        <v>15000</v>
      </c>
      <c r="D11" s="27">
        <v>10</v>
      </c>
      <c r="E11" s="28">
        <v>10200</v>
      </c>
      <c r="F11" s="54">
        <v>0</v>
      </c>
      <c r="G11" s="54">
        <f t="shared" si="0"/>
        <v>10</v>
      </c>
      <c r="H11" s="55"/>
      <c r="I11" s="56"/>
      <c r="J11" s="57"/>
      <c r="K11" s="58"/>
      <c r="O11" s="86"/>
    </row>
    <row r="12" spans="1:15" ht="35.1" customHeight="1" x14ac:dyDescent="0.2">
      <c r="A12" s="20"/>
      <c r="B12" s="47" t="s">
        <v>25</v>
      </c>
      <c r="C12" s="85">
        <v>15000</v>
      </c>
      <c r="D12" s="27">
        <v>10</v>
      </c>
      <c r="E12" s="28">
        <v>6000</v>
      </c>
      <c r="F12" s="54">
        <v>56.666666666666671</v>
      </c>
      <c r="G12" s="54">
        <f t="shared" si="0"/>
        <v>66.666666666666671</v>
      </c>
      <c r="H12" s="55"/>
      <c r="I12" s="56"/>
      <c r="J12" s="57"/>
      <c r="K12" s="58"/>
    </row>
    <row r="13" spans="1:15" ht="45" x14ac:dyDescent="0.2">
      <c r="A13" s="20"/>
      <c r="B13" s="156" t="s">
        <v>26</v>
      </c>
      <c r="C13" s="157">
        <v>15000</v>
      </c>
      <c r="D13" s="158">
        <v>15</v>
      </c>
      <c r="E13" s="169">
        <v>4500</v>
      </c>
      <c r="F13" s="107">
        <v>85</v>
      </c>
      <c r="G13" s="107">
        <f t="shared" si="0"/>
        <v>100</v>
      </c>
      <c r="H13" s="160">
        <v>1</v>
      </c>
      <c r="I13" s="109">
        <v>0.40540540540540543</v>
      </c>
      <c r="J13" s="110">
        <f>I13*G13</f>
        <v>40.54054054054054</v>
      </c>
      <c r="K13" s="159">
        <f>100-($E13*100/$C13)</f>
        <v>70</v>
      </c>
    </row>
    <row r="14" spans="1:15" ht="35.1" customHeight="1" x14ac:dyDescent="0.2">
      <c r="A14" s="20"/>
      <c r="B14" s="47" t="s">
        <v>27</v>
      </c>
      <c r="C14" s="85">
        <v>15000</v>
      </c>
      <c r="D14" s="27">
        <v>10</v>
      </c>
      <c r="E14" s="28">
        <v>9000</v>
      </c>
      <c r="F14" s="54">
        <v>0</v>
      </c>
      <c r="G14" s="54">
        <f t="shared" si="0"/>
        <v>10</v>
      </c>
      <c r="H14" s="55"/>
      <c r="I14" s="56"/>
      <c r="J14" s="57"/>
      <c r="K14" s="58"/>
    </row>
    <row r="15" spans="1:15" ht="35.1" customHeight="1" x14ac:dyDescent="0.2">
      <c r="A15" s="20"/>
      <c r="B15" s="47" t="s">
        <v>28</v>
      </c>
      <c r="C15" s="85">
        <v>15000</v>
      </c>
      <c r="D15" s="27">
        <v>10</v>
      </c>
      <c r="E15" s="28">
        <v>7800</v>
      </c>
      <c r="F15" s="54">
        <v>22.666666666666661</v>
      </c>
      <c r="G15" s="54">
        <f t="shared" si="0"/>
        <v>32.666666666666657</v>
      </c>
      <c r="H15" s="55"/>
      <c r="I15" s="56"/>
      <c r="J15" s="57"/>
      <c r="K15" s="58"/>
    </row>
    <row r="16" spans="1:15" ht="35.1" customHeight="1" x14ac:dyDescent="0.2">
      <c r="A16" s="20"/>
      <c r="B16" s="47" t="s">
        <v>29</v>
      </c>
      <c r="C16" s="85">
        <v>15000</v>
      </c>
      <c r="D16" s="27">
        <v>10</v>
      </c>
      <c r="E16" s="28">
        <v>5700</v>
      </c>
      <c r="F16" s="54">
        <v>62.333333333333336</v>
      </c>
      <c r="G16" s="54">
        <f t="shared" si="0"/>
        <v>72.333333333333343</v>
      </c>
      <c r="H16" s="55"/>
      <c r="I16" s="56"/>
      <c r="J16" s="57"/>
      <c r="K16" s="58"/>
    </row>
    <row r="17" spans="1:11" ht="35.1" customHeight="1" x14ac:dyDescent="0.2">
      <c r="A17" s="20"/>
      <c r="B17" s="47" t="s">
        <v>30</v>
      </c>
      <c r="C17" s="85">
        <v>15000</v>
      </c>
      <c r="D17" s="27">
        <v>10</v>
      </c>
      <c r="E17" s="28">
        <v>7200</v>
      </c>
      <c r="F17" s="54">
        <v>33.999999999999993</v>
      </c>
      <c r="G17" s="54">
        <f t="shared" si="0"/>
        <v>43.999999999999993</v>
      </c>
      <c r="H17" s="55"/>
      <c r="I17" s="56"/>
      <c r="J17" s="57"/>
      <c r="K17" s="58"/>
    </row>
    <row r="18" spans="1:11" ht="35.1" customHeight="1" x14ac:dyDescent="0.2">
      <c r="A18" s="20"/>
      <c r="B18" s="47" t="s">
        <v>31</v>
      </c>
      <c r="C18" s="85">
        <v>15000</v>
      </c>
      <c r="D18" s="27">
        <v>10</v>
      </c>
      <c r="E18" s="28">
        <v>5700</v>
      </c>
      <c r="F18" s="54">
        <v>62.333333333333336</v>
      </c>
      <c r="G18" s="54">
        <f t="shared" si="0"/>
        <v>72.333333333333343</v>
      </c>
      <c r="H18" s="55"/>
      <c r="I18" s="56"/>
      <c r="J18" s="57"/>
      <c r="K18" s="58"/>
    </row>
    <row r="19" spans="1:11" ht="35.1" customHeight="1" x14ac:dyDescent="0.2">
      <c r="A19" s="20"/>
      <c r="B19" s="47" t="s">
        <v>32</v>
      </c>
      <c r="C19" s="85">
        <v>15000</v>
      </c>
      <c r="D19" s="27">
        <v>10</v>
      </c>
      <c r="E19" s="28">
        <v>7500</v>
      </c>
      <c r="F19" s="54">
        <v>28.333333333333329</v>
      </c>
      <c r="G19" s="54">
        <f t="shared" si="0"/>
        <v>38.333333333333329</v>
      </c>
      <c r="H19" s="55"/>
      <c r="I19" s="56"/>
      <c r="J19" s="57"/>
      <c r="K19" s="58"/>
    </row>
    <row r="20" spans="1:11" ht="35.1" customHeight="1" x14ac:dyDescent="0.2">
      <c r="A20" s="20"/>
      <c r="B20" s="47" t="s">
        <v>33</v>
      </c>
      <c r="C20" s="85">
        <v>15000</v>
      </c>
      <c r="D20" s="27">
        <v>10</v>
      </c>
      <c r="E20" s="28">
        <v>5910</v>
      </c>
      <c r="F20" s="54">
        <v>58.366666666666674</v>
      </c>
      <c r="G20" s="54">
        <f t="shared" si="0"/>
        <v>68.366666666666674</v>
      </c>
      <c r="H20" s="55"/>
      <c r="I20" s="56"/>
      <c r="J20" s="57"/>
      <c r="K20" s="58"/>
    </row>
    <row r="21" spans="1:11" ht="35.1" customHeight="1" x14ac:dyDescent="0.2">
      <c r="A21" s="20"/>
      <c r="B21" s="47" t="s">
        <v>34</v>
      </c>
      <c r="C21" s="85">
        <v>15000</v>
      </c>
      <c r="D21" s="27">
        <v>10</v>
      </c>
      <c r="E21" s="28">
        <v>6600</v>
      </c>
      <c r="F21" s="54">
        <v>45.333333333333343</v>
      </c>
      <c r="G21" s="54">
        <f t="shared" si="0"/>
        <v>55.333333333333343</v>
      </c>
      <c r="H21" s="55"/>
      <c r="I21" s="56"/>
      <c r="J21" s="57"/>
      <c r="K21" s="58"/>
    </row>
    <row r="22" spans="1:11" ht="35.1" customHeight="1" x14ac:dyDescent="0.2">
      <c r="A22" s="20"/>
      <c r="B22" s="47" t="s">
        <v>35</v>
      </c>
      <c r="C22" s="85">
        <v>15000</v>
      </c>
      <c r="D22" s="27">
        <v>15</v>
      </c>
      <c r="E22" s="28">
        <v>13500</v>
      </c>
      <c r="F22" s="54">
        <v>0</v>
      </c>
      <c r="G22" s="54">
        <f t="shared" si="0"/>
        <v>15</v>
      </c>
      <c r="H22" s="55"/>
      <c r="I22" s="56"/>
      <c r="J22" s="57"/>
      <c r="K22" s="58"/>
    </row>
    <row r="23" spans="1:11" ht="35.1" customHeight="1" x14ac:dyDescent="0.2">
      <c r="A23" s="20"/>
      <c r="B23" s="47" t="s">
        <v>36</v>
      </c>
      <c r="C23" s="85">
        <v>15000</v>
      </c>
      <c r="D23" s="27">
        <v>15</v>
      </c>
      <c r="E23" s="28">
        <v>11400</v>
      </c>
      <c r="F23" s="54">
        <v>0</v>
      </c>
      <c r="G23" s="54">
        <f t="shared" si="0"/>
        <v>15</v>
      </c>
      <c r="H23" s="55"/>
      <c r="I23" s="56"/>
      <c r="J23" s="57"/>
      <c r="K23" s="58"/>
    </row>
    <row r="24" spans="1:11" ht="35.1" customHeight="1" x14ac:dyDescent="0.2">
      <c r="A24" s="20"/>
      <c r="B24" s="47" t="s">
        <v>37</v>
      </c>
      <c r="C24" s="85">
        <v>15000</v>
      </c>
      <c r="D24" s="27">
        <v>10</v>
      </c>
      <c r="E24" s="28">
        <v>12000</v>
      </c>
      <c r="F24" s="54">
        <v>0</v>
      </c>
      <c r="G24" s="54">
        <f t="shared" si="0"/>
        <v>10</v>
      </c>
      <c r="H24" s="55"/>
      <c r="I24" s="56"/>
      <c r="J24" s="57"/>
      <c r="K24" s="58"/>
    </row>
    <row r="25" spans="1:11" ht="35.1" customHeight="1" x14ac:dyDescent="0.2">
      <c r="A25" s="20"/>
      <c r="B25" s="47" t="s">
        <v>38</v>
      </c>
      <c r="C25" s="85">
        <v>15000</v>
      </c>
      <c r="D25" s="27">
        <v>15</v>
      </c>
      <c r="E25" s="28">
        <v>13500</v>
      </c>
      <c r="F25" s="54">
        <v>0</v>
      </c>
      <c r="G25" s="54">
        <f t="shared" si="0"/>
        <v>15</v>
      </c>
      <c r="H25" s="55"/>
      <c r="I25" s="56"/>
      <c r="J25" s="57"/>
      <c r="K25" s="58"/>
    </row>
    <row r="26" spans="1:11" ht="35.1" customHeight="1" x14ac:dyDescent="0.2">
      <c r="A26" s="20"/>
      <c r="B26" s="47" t="s">
        <v>39</v>
      </c>
      <c r="C26" s="85">
        <v>15000</v>
      </c>
      <c r="D26" s="27">
        <v>10</v>
      </c>
      <c r="E26" s="28">
        <v>6000</v>
      </c>
      <c r="F26" s="54">
        <v>56.666666666666671</v>
      </c>
      <c r="G26" s="54">
        <f t="shared" si="0"/>
        <v>66.666666666666671</v>
      </c>
      <c r="H26" s="55"/>
      <c r="I26" s="56"/>
      <c r="J26" s="57"/>
      <c r="K26" s="58"/>
    </row>
    <row r="27" spans="1:11" ht="35.1" customHeight="1" x14ac:dyDescent="0.2">
      <c r="A27" s="20"/>
      <c r="B27" s="47" t="s">
        <v>40</v>
      </c>
      <c r="C27" s="85">
        <v>15000</v>
      </c>
      <c r="D27" s="27">
        <v>10</v>
      </c>
      <c r="E27" s="28">
        <v>6600</v>
      </c>
      <c r="F27" s="54">
        <v>45.333333333333343</v>
      </c>
      <c r="G27" s="54">
        <f t="shared" si="0"/>
        <v>55.333333333333343</v>
      </c>
      <c r="H27" s="55"/>
      <c r="I27" s="56"/>
      <c r="J27" s="57"/>
      <c r="K27" s="58"/>
    </row>
    <row r="28" spans="1:11" ht="35.1" customHeight="1" x14ac:dyDescent="0.2">
      <c r="A28" s="20"/>
      <c r="B28" s="47" t="s">
        <v>41</v>
      </c>
      <c r="C28" s="85">
        <v>15000</v>
      </c>
      <c r="D28" s="27">
        <v>10</v>
      </c>
      <c r="E28" s="28">
        <v>5700</v>
      </c>
      <c r="F28" s="54">
        <v>62.333333333333336</v>
      </c>
      <c r="G28" s="54">
        <f t="shared" si="0"/>
        <v>72.333333333333343</v>
      </c>
      <c r="H28" s="55"/>
      <c r="I28" s="56"/>
      <c r="J28" s="57"/>
      <c r="K28" s="58"/>
    </row>
    <row r="29" spans="1:11" ht="35.1" customHeight="1" x14ac:dyDescent="0.2">
      <c r="A29" s="20"/>
      <c r="B29" s="47" t="s">
        <v>42</v>
      </c>
      <c r="C29" s="85">
        <v>15000</v>
      </c>
      <c r="D29" s="27">
        <v>10</v>
      </c>
      <c r="E29" s="28">
        <v>7500</v>
      </c>
      <c r="F29" s="54">
        <v>28.333333333333329</v>
      </c>
      <c r="G29" s="54">
        <f t="shared" si="0"/>
        <v>38.333333333333329</v>
      </c>
      <c r="H29" s="55"/>
      <c r="I29" s="56"/>
      <c r="J29" s="57"/>
      <c r="K29" s="58"/>
    </row>
    <row r="30" spans="1:11" ht="35.1" customHeight="1" x14ac:dyDescent="0.2">
      <c r="A30" s="20"/>
      <c r="B30" s="47" t="s">
        <v>43</v>
      </c>
      <c r="C30" s="85">
        <v>15000</v>
      </c>
      <c r="D30" s="27">
        <v>15</v>
      </c>
      <c r="E30" s="28">
        <v>11700</v>
      </c>
      <c r="F30" s="54">
        <v>0</v>
      </c>
      <c r="G30" s="54">
        <f t="shared" si="0"/>
        <v>15</v>
      </c>
      <c r="H30" s="55"/>
      <c r="I30" s="56"/>
      <c r="J30" s="57"/>
      <c r="K30" s="58"/>
    </row>
    <row r="31" spans="1:11" ht="35.1" customHeight="1" x14ac:dyDescent="0.2">
      <c r="A31" s="20"/>
      <c r="B31" s="93" t="s">
        <v>44</v>
      </c>
      <c r="C31" s="94">
        <v>15000</v>
      </c>
      <c r="D31" s="155">
        <v>10</v>
      </c>
      <c r="E31" s="119">
        <v>7500</v>
      </c>
      <c r="F31" s="54">
        <v>28.333333333333329</v>
      </c>
      <c r="G31" s="54">
        <f t="shared" si="0"/>
        <v>38.333333333333329</v>
      </c>
      <c r="H31" s="97"/>
      <c r="I31" s="56"/>
      <c r="J31" s="57"/>
      <c r="K31" s="58"/>
    </row>
    <row r="32" spans="1:11" ht="35.1" customHeight="1" thickBot="1" x14ac:dyDescent="0.25">
      <c r="A32" s="20"/>
      <c r="B32" s="48" t="s">
        <v>45</v>
      </c>
      <c r="C32" s="98">
        <v>15000</v>
      </c>
      <c r="D32" s="26">
        <v>10</v>
      </c>
      <c r="E32" s="170">
        <v>5100</v>
      </c>
      <c r="F32" s="171">
        <v>73.666666666666671</v>
      </c>
      <c r="G32" s="171">
        <f t="shared" si="0"/>
        <v>83.666666666666671</v>
      </c>
      <c r="H32" s="172"/>
      <c r="I32" s="61"/>
      <c r="J32" s="62"/>
      <c r="K32" s="175"/>
    </row>
    <row r="33" spans="1:15" ht="35.1" customHeight="1" x14ac:dyDescent="0.2">
      <c r="A33" s="19" t="s">
        <v>50</v>
      </c>
      <c r="B33" s="46" t="s">
        <v>22</v>
      </c>
      <c r="C33" s="22">
        <v>22000</v>
      </c>
      <c r="D33" s="23">
        <v>10</v>
      </c>
      <c r="E33" s="24">
        <v>20000</v>
      </c>
      <c r="F33" s="50">
        <v>28.333333333333329</v>
      </c>
      <c r="G33" s="50">
        <f t="shared" si="0"/>
        <v>38.333333333333329</v>
      </c>
      <c r="H33" s="59"/>
      <c r="I33" s="52"/>
      <c r="J33" s="53"/>
      <c r="K33" s="162"/>
    </row>
    <row r="34" spans="1:15" ht="35.1" customHeight="1" x14ac:dyDescent="0.2">
      <c r="A34" s="20"/>
      <c r="B34" s="47" t="s">
        <v>24</v>
      </c>
      <c r="C34" s="85">
        <v>22000</v>
      </c>
      <c r="D34" s="27">
        <v>10</v>
      </c>
      <c r="E34" s="28">
        <v>19400</v>
      </c>
      <c r="F34" s="54">
        <v>32.583333333333329</v>
      </c>
      <c r="G34" s="54">
        <f t="shared" si="0"/>
        <v>42.583333333333329</v>
      </c>
      <c r="H34" s="55"/>
      <c r="I34" s="56"/>
      <c r="J34" s="57"/>
      <c r="K34" s="58"/>
    </row>
    <row r="35" spans="1:15" ht="35.1" customHeight="1" x14ac:dyDescent="0.2">
      <c r="A35" s="20"/>
      <c r="B35" s="47" t="s">
        <v>28</v>
      </c>
      <c r="C35" s="85">
        <v>22000</v>
      </c>
      <c r="D35" s="27">
        <v>10</v>
      </c>
      <c r="E35" s="28">
        <v>14800</v>
      </c>
      <c r="F35" s="54">
        <v>65.166666666666657</v>
      </c>
      <c r="G35" s="54">
        <f t="shared" si="0"/>
        <v>75.166666666666657</v>
      </c>
      <c r="H35" s="55"/>
      <c r="I35" s="56"/>
      <c r="J35" s="57"/>
      <c r="K35" s="58"/>
    </row>
    <row r="36" spans="1:15" ht="35.1" customHeight="1" x14ac:dyDescent="0.2">
      <c r="A36" s="20"/>
      <c r="B36" s="47" t="s">
        <v>29</v>
      </c>
      <c r="C36" s="85">
        <v>22000</v>
      </c>
      <c r="D36" s="27">
        <v>10</v>
      </c>
      <c r="E36" s="28">
        <v>15600</v>
      </c>
      <c r="F36" s="54">
        <v>59.499999999999993</v>
      </c>
      <c r="G36" s="54">
        <f t="shared" si="0"/>
        <v>69.5</v>
      </c>
      <c r="H36" s="55"/>
      <c r="I36" s="56"/>
      <c r="J36" s="57"/>
      <c r="K36" s="58"/>
    </row>
    <row r="37" spans="1:15" ht="35.1" customHeight="1" x14ac:dyDescent="0.2">
      <c r="A37" s="20"/>
      <c r="B37" s="47" t="s">
        <v>47</v>
      </c>
      <c r="C37" s="85">
        <v>22000</v>
      </c>
      <c r="D37" s="27">
        <v>10</v>
      </c>
      <c r="E37" s="28">
        <v>16000</v>
      </c>
      <c r="F37" s="54">
        <v>56.666666666666671</v>
      </c>
      <c r="G37" s="54">
        <f t="shared" si="0"/>
        <v>66.666666666666671</v>
      </c>
      <c r="H37" s="55"/>
      <c r="I37" s="56"/>
      <c r="J37" s="57"/>
      <c r="K37" s="58"/>
    </row>
    <row r="38" spans="1:15" ht="35.1" customHeight="1" x14ac:dyDescent="0.2">
      <c r="A38" s="20"/>
      <c r="B38" s="47" t="s">
        <v>30</v>
      </c>
      <c r="C38" s="85">
        <v>22000</v>
      </c>
      <c r="D38" s="27">
        <v>5</v>
      </c>
      <c r="E38" s="28">
        <v>16000</v>
      </c>
      <c r="F38" s="54">
        <v>56.666666666666671</v>
      </c>
      <c r="G38" s="54">
        <f t="shared" si="0"/>
        <v>61.666666666666671</v>
      </c>
      <c r="H38" s="55"/>
      <c r="I38" s="56"/>
      <c r="J38" s="57"/>
      <c r="K38" s="58"/>
    </row>
    <row r="39" spans="1:15" ht="35.1" customHeight="1" x14ac:dyDescent="0.2">
      <c r="A39" s="20"/>
      <c r="B39" s="47" t="s">
        <v>31</v>
      </c>
      <c r="C39" s="85">
        <v>22000</v>
      </c>
      <c r="D39" s="27">
        <v>10</v>
      </c>
      <c r="E39" s="28">
        <v>21800</v>
      </c>
      <c r="F39" s="54">
        <v>15.583333333333334</v>
      </c>
      <c r="G39" s="54">
        <f t="shared" si="0"/>
        <v>25.583333333333336</v>
      </c>
      <c r="H39" s="55"/>
      <c r="I39" s="56"/>
      <c r="J39" s="57"/>
      <c r="K39" s="58"/>
    </row>
    <row r="40" spans="1:15" ht="35.1" customHeight="1" x14ac:dyDescent="0.2">
      <c r="A40" s="20"/>
      <c r="B40" s="47" t="s">
        <v>32</v>
      </c>
      <c r="C40" s="85">
        <v>22000</v>
      </c>
      <c r="D40" s="27">
        <v>5</v>
      </c>
      <c r="E40" s="28">
        <v>20000</v>
      </c>
      <c r="F40" s="54">
        <v>28.333333333333329</v>
      </c>
      <c r="G40" s="54">
        <f t="shared" si="0"/>
        <v>33.333333333333329</v>
      </c>
      <c r="H40" s="55"/>
      <c r="I40" s="56"/>
      <c r="J40" s="57"/>
      <c r="K40" s="58"/>
    </row>
    <row r="41" spans="1:15" ht="35.1" customHeight="1" x14ac:dyDescent="0.2">
      <c r="A41" s="20"/>
      <c r="B41" s="47" t="s">
        <v>33</v>
      </c>
      <c r="C41" s="85">
        <v>22000</v>
      </c>
      <c r="D41" s="27">
        <v>10</v>
      </c>
      <c r="E41" s="28">
        <v>20000</v>
      </c>
      <c r="F41" s="54">
        <v>28.333333333333329</v>
      </c>
      <c r="G41" s="54">
        <f t="shared" si="0"/>
        <v>38.333333333333329</v>
      </c>
      <c r="H41" s="55"/>
      <c r="I41" s="56"/>
      <c r="J41" s="57"/>
      <c r="K41" s="58"/>
    </row>
    <row r="42" spans="1:15" ht="35.1" customHeight="1" x14ac:dyDescent="0.2">
      <c r="A42" s="20"/>
      <c r="B42" s="47" t="s">
        <v>34</v>
      </c>
      <c r="C42" s="85">
        <v>22000</v>
      </c>
      <c r="D42" s="27">
        <v>10</v>
      </c>
      <c r="E42" s="28">
        <v>20400</v>
      </c>
      <c r="F42" s="54">
        <v>25.500000000000004</v>
      </c>
      <c r="G42" s="54">
        <f t="shared" si="0"/>
        <v>35.5</v>
      </c>
      <c r="H42" s="55"/>
      <c r="I42" s="56"/>
      <c r="J42" s="57"/>
      <c r="K42" s="58"/>
      <c r="O42" s="86"/>
    </row>
    <row r="43" spans="1:15" ht="35.1" customHeight="1" x14ac:dyDescent="0.2">
      <c r="A43" s="20"/>
      <c r="B43" s="47" t="s">
        <v>36</v>
      </c>
      <c r="C43" s="85">
        <v>22000</v>
      </c>
      <c r="D43" s="27">
        <v>15</v>
      </c>
      <c r="E43" s="28">
        <v>20400</v>
      </c>
      <c r="F43" s="54">
        <v>25.500000000000004</v>
      </c>
      <c r="G43" s="54">
        <f t="shared" si="0"/>
        <v>40.5</v>
      </c>
      <c r="H43" s="55"/>
      <c r="I43" s="56"/>
      <c r="J43" s="57"/>
      <c r="K43" s="58"/>
    </row>
    <row r="44" spans="1:15" ht="35.1" customHeight="1" x14ac:dyDescent="0.2">
      <c r="A44" s="20"/>
      <c r="B44" s="47" t="s">
        <v>37</v>
      </c>
      <c r="C44" s="85">
        <v>22000</v>
      </c>
      <c r="D44" s="27">
        <v>5</v>
      </c>
      <c r="E44" s="28">
        <v>21000</v>
      </c>
      <c r="F44" s="54">
        <v>21.25</v>
      </c>
      <c r="G44" s="54">
        <f t="shared" si="0"/>
        <v>26.25</v>
      </c>
      <c r="H44" s="55"/>
      <c r="I44" s="56"/>
      <c r="J44" s="57"/>
      <c r="K44" s="58"/>
    </row>
    <row r="45" spans="1:15" ht="35.1" customHeight="1" x14ac:dyDescent="0.2">
      <c r="A45" s="20"/>
      <c r="B45" s="47" t="s">
        <v>38</v>
      </c>
      <c r="C45" s="85">
        <v>22000</v>
      </c>
      <c r="D45" s="27">
        <v>15</v>
      </c>
      <c r="E45" s="28">
        <v>20000</v>
      </c>
      <c r="F45" s="54">
        <v>28.333333333333329</v>
      </c>
      <c r="G45" s="54">
        <f t="shared" si="0"/>
        <v>43.333333333333329</v>
      </c>
      <c r="H45" s="55"/>
      <c r="I45" s="56"/>
      <c r="J45" s="57"/>
      <c r="K45" s="58"/>
    </row>
    <row r="46" spans="1:15" ht="35.1" customHeight="1" x14ac:dyDescent="0.2">
      <c r="A46" s="20"/>
      <c r="B46" s="47" t="s">
        <v>39</v>
      </c>
      <c r="C46" s="85">
        <v>22000</v>
      </c>
      <c r="D46" s="27">
        <v>5</v>
      </c>
      <c r="E46" s="28">
        <v>13600</v>
      </c>
      <c r="F46" s="54">
        <v>73.666666666666671</v>
      </c>
      <c r="G46" s="54">
        <f t="shared" si="0"/>
        <v>78.666666666666671</v>
      </c>
      <c r="H46" s="55"/>
      <c r="I46" s="56"/>
      <c r="J46" s="57"/>
      <c r="K46" s="58"/>
    </row>
    <row r="47" spans="1:15" ht="35.1" customHeight="1" x14ac:dyDescent="0.2">
      <c r="A47" s="20"/>
      <c r="B47" s="47" t="s">
        <v>41</v>
      </c>
      <c r="C47" s="85">
        <v>22000</v>
      </c>
      <c r="D47" s="27">
        <v>10</v>
      </c>
      <c r="E47" s="28">
        <v>15800</v>
      </c>
      <c r="F47" s="54">
        <v>58.083333333333336</v>
      </c>
      <c r="G47" s="54">
        <f t="shared" si="0"/>
        <v>68.083333333333343</v>
      </c>
      <c r="H47" s="55"/>
      <c r="I47" s="56"/>
      <c r="J47" s="57"/>
      <c r="K47" s="58"/>
    </row>
    <row r="48" spans="1:15" ht="35.1" customHeight="1" x14ac:dyDescent="0.2">
      <c r="A48" s="20"/>
      <c r="B48" s="47" t="s">
        <v>48</v>
      </c>
      <c r="C48" s="85">
        <v>22000</v>
      </c>
      <c r="D48" s="27">
        <v>15</v>
      </c>
      <c r="E48" s="28">
        <v>14000</v>
      </c>
      <c r="F48" s="54">
        <v>70.833333333333329</v>
      </c>
      <c r="G48" s="54">
        <f t="shared" si="0"/>
        <v>85.833333333333329</v>
      </c>
      <c r="H48" s="55"/>
      <c r="I48" s="56"/>
      <c r="J48" s="57"/>
      <c r="K48" s="58"/>
    </row>
    <row r="49" spans="1:11" ht="35.1" customHeight="1" x14ac:dyDescent="0.2">
      <c r="A49" s="20"/>
      <c r="B49" s="47" t="s">
        <v>43</v>
      </c>
      <c r="C49" s="85">
        <v>22000</v>
      </c>
      <c r="D49" s="27">
        <v>0</v>
      </c>
      <c r="E49" s="28">
        <v>22000</v>
      </c>
      <c r="F49" s="54">
        <v>14.166666666666673</v>
      </c>
      <c r="G49" s="54">
        <f t="shared" si="0"/>
        <v>14.166666666666673</v>
      </c>
      <c r="H49" s="55"/>
      <c r="I49" s="56"/>
      <c r="J49" s="57"/>
      <c r="K49" s="58"/>
    </row>
    <row r="50" spans="1:11" ht="35.1" customHeight="1" x14ac:dyDescent="0.2">
      <c r="A50" s="20"/>
      <c r="B50" s="93" t="s">
        <v>44</v>
      </c>
      <c r="C50" s="94">
        <v>22000</v>
      </c>
      <c r="D50" s="155">
        <v>10</v>
      </c>
      <c r="E50" s="119">
        <v>16000</v>
      </c>
      <c r="F50" s="54">
        <v>56.666666666666671</v>
      </c>
      <c r="G50" s="54">
        <f t="shared" si="0"/>
        <v>66.666666666666671</v>
      </c>
      <c r="H50" s="97"/>
      <c r="I50" s="56"/>
      <c r="J50" s="57"/>
      <c r="K50" s="58"/>
    </row>
    <row r="51" spans="1:11" ht="35.1" customHeight="1" thickBot="1" x14ac:dyDescent="0.25">
      <c r="A51" s="21"/>
      <c r="B51" s="166" t="s">
        <v>45</v>
      </c>
      <c r="C51" s="167">
        <v>22000</v>
      </c>
      <c r="D51" s="168">
        <v>10</v>
      </c>
      <c r="E51" s="173">
        <v>12000</v>
      </c>
      <c r="F51" s="117">
        <v>85</v>
      </c>
      <c r="G51" s="117">
        <f t="shared" si="0"/>
        <v>95</v>
      </c>
      <c r="H51" s="174">
        <v>1</v>
      </c>
      <c r="I51" s="118">
        <v>0.59459459459459463</v>
      </c>
      <c r="J51" s="120">
        <f>I51*G51</f>
        <v>56.486486486486491</v>
      </c>
      <c r="K51" s="159">
        <f>100-($E51*100/$C51)</f>
        <v>45.454545454545453</v>
      </c>
    </row>
    <row r="52" spans="1:11" ht="41.25" thickBot="1" x14ac:dyDescent="0.25">
      <c r="A52" s="63"/>
      <c r="B52" s="164" t="s">
        <v>13</v>
      </c>
      <c r="C52" s="165">
        <f>C40+C32</f>
        <v>37000</v>
      </c>
      <c r="D52" s="64"/>
      <c r="E52" s="64"/>
      <c r="F52" s="64"/>
      <c r="G52" s="64"/>
      <c r="H52" s="64"/>
      <c r="I52" s="65" t="s">
        <v>20</v>
      </c>
      <c r="J52" s="81">
        <f>SUM(J9:J51)</f>
        <v>97.027027027027032</v>
      </c>
      <c r="K52" s="49"/>
    </row>
    <row r="53" spans="1:11" x14ac:dyDescent="0.2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</row>
    <row r="54" spans="1:11" x14ac:dyDescent="0.2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</row>
    <row r="55" spans="1:11" ht="14.25" x14ac:dyDescent="0.2">
      <c r="A55" s="66" t="s">
        <v>2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</row>
    <row r="56" spans="1:11" ht="14.25" x14ac:dyDescent="0.2">
      <c r="A56" s="66" t="s">
        <v>57</v>
      </c>
      <c r="B56" s="49"/>
      <c r="C56" s="49"/>
      <c r="D56" s="49"/>
      <c r="E56" s="49"/>
      <c r="F56" s="49"/>
      <c r="G56" s="49"/>
      <c r="H56" s="49"/>
      <c r="I56" s="49"/>
      <c r="J56" s="49"/>
      <c r="K56" s="49"/>
    </row>
    <row r="57" spans="1:11" x14ac:dyDescent="0.2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</row>
    <row r="58" spans="1:11" ht="13.15" customHeight="1" x14ac:dyDescent="0.2">
      <c r="A58" s="178" t="s">
        <v>59</v>
      </c>
      <c r="B58" s="178"/>
      <c r="C58" s="178"/>
      <c r="D58" s="178"/>
      <c r="E58" s="178"/>
      <c r="F58" s="178"/>
      <c r="G58" s="178"/>
      <c r="H58" s="178"/>
      <c r="I58" s="178"/>
      <c r="J58" s="178"/>
      <c r="K58" s="178"/>
    </row>
    <row r="59" spans="1:11" ht="13.15" customHeight="1" x14ac:dyDescent="0.2">
      <c r="A59" s="178"/>
      <c r="B59" s="178"/>
      <c r="C59" s="178"/>
      <c r="D59" s="178"/>
      <c r="E59" s="178"/>
      <c r="F59" s="178"/>
      <c r="G59" s="178"/>
      <c r="H59" s="178"/>
      <c r="I59" s="178"/>
      <c r="J59" s="178"/>
      <c r="K59" s="178"/>
    </row>
    <row r="60" spans="1:11" ht="13.15" customHeight="1" x14ac:dyDescent="0.2">
      <c r="A60" s="178"/>
      <c r="B60" s="178"/>
      <c r="C60" s="178"/>
      <c r="D60" s="178"/>
      <c r="E60" s="178"/>
      <c r="F60" s="178"/>
      <c r="G60" s="178"/>
      <c r="H60" s="178"/>
      <c r="I60" s="178"/>
      <c r="J60" s="178"/>
      <c r="K60" s="178"/>
    </row>
    <row r="61" spans="1:11" ht="13.15" customHeight="1" x14ac:dyDescent="0.2">
      <c r="A61" s="178"/>
      <c r="B61" s="178"/>
      <c r="C61" s="178"/>
      <c r="D61" s="178"/>
      <c r="E61" s="178"/>
      <c r="F61" s="178"/>
      <c r="G61" s="178"/>
      <c r="H61" s="178"/>
      <c r="I61" s="178"/>
      <c r="J61" s="178"/>
      <c r="K61" s="178"/>
    </row>
    <row r="62" spans="1:11" ht="13.15" customHeight="1" x14ac:dyDescent="0.2">
      <c r="A62" s="178"/>
      <c r="B62" s="178"/>
      <c r="C62" s="178"/>
      <c r="D62" s="178"/>
      <c r="E62" s="178"/>
      <c r="F62" s="178"/>
      <c r="G62" s="178"/>
      <c r="H62" s="178"/>
      <c r="I62" s="178"/>
      <c r="J62" s="178"/>
      <c r="K62" s="178"/>
    </row>
    <row r="63" spans="1:11" ht="13.15" customHeight="1" x14ac:dyDescent="0.2">
      <c r="A63" s="178"/>
      <c r="B63" s="178"/>
      <c r="C63" s="178"/>
      <c r="D63" s="178"/>
      <c r="E63" s="178"/>
      <c r="F63" s="178"/>
      <c r="G63" s="178"/>
      <c r="H63" s="178"/>
      <c r="I63" s="178"/>
      <c r="J63" s="178"/>
      <c r="K63" s="178"/>
    </row>
  </sheetData>
  <mergeCells count="4">
    <mergeCell ref="A2:J2"/>
    <mergeCell ref="A3:J3"/>
    <mergeCell ref="A4:J4"/>
    <mergeCell ref="A58:K6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FD58"/>
  <sheetViews>
    <sheetView showGridLines="0" showZeros="0" topLeftCell="A6" zoomScale="70" zoomScaleNormal="70" workbookViewId="0">
      <selection activeCell="N58" sqref="N58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0" width="16.7109375" style="10" customWidth="1"/>
    <col min="11" max="38" width="18.7109375" style="10" customWidth="1"/>
    <col min="39" max="16384" width="11.42578125" style="10"/>
  </cols>
  <sheetData>
    <row r="1" spans="1:38" x14ac:dyDescent="0.2">
      <c r="T1" s="12" t="s">
        <v>7</v>
      </c>
    </row>
    <row r="2" spans="1:38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19</v>
      </c>
      <c r="U2" s="14">
        <v>85</v>
      </c>
    </row>
    <row r="3" spans="1:38" s="3" customFormat="1" ht="22.5" customHeight="1" x14ac:dyDescent="0.15">
      <c r="A3" s="186" t="s">
        <v>55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T3" s="32" t="s">
        <v>9</v>
      </c>
    </row>
    <row r="4" spans="1:38" s="3" customFormat="1" ht="22.5" customHeight="1" x14ac:dyDescent="0.15">
      <c r="A4" s="186" t="s">
        <v>56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</row>
    <row r="5" spans="1:38" s="3" customFormat="1" ht="24.6" customHeight="1" x14ac:dyDescent="0.15">
      <c r="A5" s="186" t="s">
        <v>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</row>
    <row r="6" spans="1:38" s="3" customFormat="1" ht="24.6" customHeight="1" thickBot="1" x14ac:dyDescent="0.2">
      <c r="A6" s="30"/>
      <c r="B6" s="30"/>
      <c r="C6" s="30"/>
      <c r="D6" s="30"/>
      <c r="E6" s="30"/>
      <c r="F6" s="30"/>
      <c r="G6" s="30"/>
      <c r="H6" s="4"/>
    </row>
    <row r="7" spans="1:38" s="3" customFormat="1" ht="24.75" customHeight="1" thickBot="1" x14ac:dyDescent="0.3">
      <c r="A7" s="2"/>
      <c r="B7" s="6"/>
      <c r="C7" s="7"/>
      <c r="D7" s="7"/>
      <c r="E7" s="183" t="s">
        <v>15</v>
      </c>
      <c r="F7" s="184"/>
      <c r="G7" s="184"/>
      <c r="H7" s="184"/>
      <c r="I7" s="184"/>
      <c r="J7" s="185"/>
      <c r="K7" s="179" t="s">
        <v>51</v>
      </c>
      <c r="L7" s="180"/>
      <c r="M7" s="180"/>
      <c r="N7" s="180"/>
      <c r="O7" s="180"/>
      <c r="P7" s="180"/>
      <c r="Q7" s="181"/>
      <c r="R7" s="179" t="s">
        <v>52</v>
      </c>
      <c r="S7" s="180"/>
      <c r="T7" s="180"/>
      <c r="U7" s="180"/>
      <c r="V7" s="180"/>
      <c r="W7" s="180"/>
      <c r="X7" s="181"/>
      <c r="Y7" s="179" t="s">
        <v>54</v>
      </c>
      <c r="Z7" s="180"/>
      <c r="AA7" s="180"/>
      <c r="AB7" s="180"/>
      <c r="AC7" s="180"/>
      <c r="AD7" s="180"/>
      <c r="AE7" s="181"/>
      <c r="AF7" s="179" t="s">
        <v>53</v>
      </c>
      <c r="AG7" s="180"/>
      <c r="AH7" s="180"/>
      <c r="AI7" s="180"/>
      <c r="AJ7" s="180"/>
      <c r="AK7" s="180"/>
      <c r="AL7" s="181"/>
    </row>
    <row r="8" spans="1:38" s="8" customFormat="1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38" t="s">
        <v>16</v>
      </c>
      <c r="S8" s="139" t="s">
        <v>18</v>
      </c>
      <c r="T8" s="139" t="s">
        <v>1</v>
      </c>
      <c r="U8" s="139" t="s">
        <v>17</v>
      </c>
      <c r="V8" s="139" t="s">
        <v>10</v>
      </c>
      <c r="W8" s="139" t="s">
        <v>11</v>
      </c>
      <c r="X8" s="140" t="s">
        <v>12</v>
      </c>
      <c r="Y8" s="16" t="s">
        <v>16</v>
      </c>
      <c r="Z8" s="16" t="s">
        <v>18</v>
      </c>
      <c r="AA8" s="17" t="s">
        <v>1</v>
      </c>
      <c r="AB8" s="17" t="s">
        <v>17</v>
      </c>
      <c r="AC8" s="17" t="s">
        <v>10</v>
      </c>
      <c r="AD8" s="17" t="s">
        <v>11</v>
      </c>
      <c r="AE8" s="18" t="s">
        <v>12</v>
      </c>
      <c r="AF8" s="16" t="s">
        <v>16</v>
      </c>
      <c r="AG8" s="16" t="s">
        <v>18</v>
      </c>
      <c r="AH8" s="17" t="s">
        <v>1</v>
      </c>
      <c r="AI8" s="17" t="s">
        <v>17</v>
      </c>
      <c r="AJ8" s="17" t="s">
        <v>10</v>
      </c>
      <c r="AK8" s="17" t="s">
        <v>11</v>
      </c>
      <c r="AL8" s="18" t="s">
        <v>12</v>
      </c>
    </row>
    <row r="9" spans="1:38" s="3" customFormat="1" ht="35.1" customHeight="1" x14ac:dyDescent="0.15">
      <c r="A9" s="19" t="s">
        <v>49</v>
      </c>
      <c r="B9" s="46" t="s">
        <v>22</v>
      </c>
      <c r="C9" s="22">
        <v>15000</v>
      </c>
      <c r="D9" s="89">
        <v>10</v>
      </c>
      <c r="E9" s="90">
        <v>6000</v>
      </c>
      <c r="F9" s="25">
        <f t="shared" ref="F9:F32" si="0">$U$2*(2-E9/MIN(E$9:E$32))</f>
        <v>56.666666666666671</v>
      </c>
      <c r="G9" s="25">
        <f>D9+F9</f>
        <v>66.666666666666671</v>
      </c>
      <c r="H9" s="33"/>
      <c r="I9" s="34">
        <f t="shared" ref="I9:I50" si="1">+$C9/$C$52*H9</f>
        <v>0</v>
      </c>
      <c r="J9" s="121">
        <f t="shared" ref="J9:J12" si="2">+G9*I9</f>
        <v>0</v>
      </c>
      <c r="K9" s="44"/>
      <c r="L9" s="90">
        <v>6000</v>
      </c>
      <c r="M9" s="25">
        <f t="shared" ref="M9:M32" si="3">$U$2*(2-L9/MIN($L$9:$L$32))</f>
        <v>56.666666666666671</v>
      </c>
      <c r="N9" s="25">
        <f>$D9+M9</f>
        <v>66.666666666666671</v>
      </c>
      <c r="O9" s="33"/>
      <c r="P9" s="34">
        <f t="shared" ref="P9:P15" si="4">C9/$C$52*O9</f>
        <v>0</v>
      </c>
      <c r="Q9" s="35">
        <f t="shared" ref="Q9:Q15" si="5">P9*N9</f>
        <v>0</v>
      </c>
      <c r="R9" s="44"/>
      <c r="S9" s="90">
        <v>6000</v>
      </c>
      <c r="T9" s="25">
        <f t="shared" ref="T9:T32" si="6">$U$2*(2-S9/MIN($L$9:$L$32))</f>
        <v>56.666666666666671</v>
      </c>
      <c r="U9" s="25">
        <f>$D9+T9</f>
        <v>66.666666666666671</v>
      </c>
      <c r="V9" s="33"/>
      <c r="W9" s="34">
        <f t="shared" ref="W9:W23" si="7">C9/$C$52*V9</f>
        <v>0</v>
      </c>
      <c r="X9" s="35">
        <f t="shared" ref="X9:X23" si="8">W9*U9</f>
        <v>0</v>
      </c>
      <c r="Y9" s="44"/>
      <c r="Z9" s="90">
        <v>6000</v>
      </c>
      <c r="AA9" s="25">
        <f t="shared" ref="AA9:AA32" si="9">$U$2*(2-Z9/MIN($L$9:$L$32))</f>
        <v>56.666666666666671</v>
      </c>
      <c r="AB9" s="25">
        <f>$D9+AA9</f>
        <v>66.666666666666671</v>
      </c>
      <c r="AC9" s="33"/>
      <c r="AD9" s="34">
        <f t="shared" ref="AD9:AD29" si="10">C9/$C$52*AC9</f>
        <v>0</v>
      </c>
      <c r="AE9" s="35">
        <f t="shared" ref="AE9:AE29" si="11">AD9*AB9</f>
        <v>0</v>
      </c>
      <c r="AF9" s="44"/>
      <c r="AG9" s="90">
        <v>6000</v>
      </c>
      <c r="AH9" s="25">
        <f>$U$2*(2-AG9/MIN($AG$9:$AG$32))</f>
        <v>33.999999999999993</v>
      </c>
      <c r="AI9" s="25">
        <f>$D9+AH9</f>
        <v>43.999999999999993</v>
      </c>
      <c r="AJ9" s="33"/>
      <c r="AK9" s="34">
        <f t="shared" ref="AK9:AK30" si="12">C9/$C$52*AJ9</f>
        <v>0</v>
      </c>
      <c r="AL9" s="35">
        <f t="shared" ref="AL9:AL30" si="13">AK9*AI9</f>
        <v>0</v>
      </c>
    </row>
    <row r="10" spans="1:38" s="3" customFormat="1" ht="35.1" customHeight="1" x14ac:dyDescent="0.15">
      <c r="A10" s="20"/>
      <c r="B10" s="47" t="s">
        <v>23</v>
      </c>
      <c r="C10" s="85">
        <v>15000</v>
      </c>
      <c r="D10" s="91">
        <v>10</v>
      </c>
      <c r="E10" s="83">
        <v>5100</v>
      </c>
      <c r="F10" s="29">
        <f t="shared" si="0"/>
        <v>73.666666666666671</v>
      </c>
      <c r="G10" s="29">
        <f>D10+F10</f>
        <v>83.666666666666671</v>
      </c>
      <c r="H10" s="92"/>
      <c r="I10" s="36">
        <f t="shared" si="1"/>
        <v>0</v>
      </c>
      <c r="J10" s="122">
        <f t="shared" si="2"/>
        <v>0</v>
      </c>
      <c r="K10" s="45"/>
      <c r="L10" s="83">
        <v>5100</v>
      </c>
      <c r="M10" s="29">
        <f t="shared" si="3"/>
        <v>73.666666666666671</v>
      </c>
      <c r="N10" s="29">
        <f t="shared" ref="N10:N51" si="14">$D10+M10</f>
        <v>83.666666666666671</v>
      </c>
      <c r="O10" s="40"/>
      <c r="P10" s="36">
        <f t="shared" si="4"/>
        <v>0</v>
      </c>
      <c r="Q10" s="37">
        <f t="shared" si="5"/>
        <v>0</v>
      </c>
      <c r="R10" s="45"/>
      <c r="S10" s="83">
        <v>5100</v>
      </c>
      <c r="T10" s="29">
        <f t="shared" si="6"/>
        <v>73.666666666666671</v>
      </c>
      <c r="U10" s="29">
        <f t="shared" ref="U10:U51" si="15">$D10+T10</f>
        <v>83.666666666666671</v>
      </c>
      <c r="V10" s="40"/>
      <c r="W10" s="36">
        <f t="shared" si="7"/>
        <v>0</v>
      </c>
      <c r="X10" s="37">
        <f t="shared" si="8"/>
        <v>0</v>
      </c>
      <c r="Y10" s="45"/>
      <c r="Z10" s="83">
        <v>5100</v>
      </c>
      <c r="AA10" s="29">
        <f t="shared" si="9"/>
        <v>73.666666666666671</v>
      </c>
      <c r="AB10" s="29">
        <f t="shared" ref="AB10:AB51" si="16">$D10+AA10</f>
        <v>83.666666666666671</v>
      </c>
      <c r="AC10" s="40"/>
      <c r="AD10" s="36">
        <f t="shared" si="10"/>
        <v>0</v>
      </c>
      <c r="AE10" s="37">
        <f t="shared" si="11"/>
        <v>0</v>
      </c>
      <c r="AF10" s="45"/>
      <c r="AG10" s="83">
        <v>5100</v>
      </c>
      <c r="AH10" s="29">
        <f t="shared" ref="AH10:AH32" si="17">$U$2*(2-AG10/MIN($AG$9:$AG$32))</f>
        <v>54.399999999999991</v>
      </c>
      <c r="AI10" s="29">
        <f t="shared" ref="AI10:AI51" si="18">$D10+AH10</f>
        <v>64.399999999999991</v>
      </c>
      <c r="AJ10" s="40"/>
      <c r="AK10" s="36">
        <f t="shared" si="12"/>
        <v>0</v>
      </c>
      <c r="AL10" s="37">
        <f t="shared" si="13"/>
        <v>0</v>
      </c>
    </row>
    <row r="11" spans="1:38" s="3" customFormat="1" ht="35.1" customHeight="1" x14ac:dyDescent="0.15">
      <c r="A11" s="20"/>
      <c r="B11" s="47" t="s">
        <v>24</v>
      </c>
      <c r="C11" s="85">
        <v>15000</v>
      </c>
      <c r="D11" s="91">
        <v>10</v>
      </c>
      <c r="E11" s="83">
        <v>10200</v>
      </c>
      <c r="F11" s="29">
        <v>0</v>
      </c>
      <c r="G11" s="29">
        <f>D11+F11</f>
        <v>10</v>
      </c>
      <c r="H11" s="92"/>
      <c r="I11" s="36">
        <f t="shared" si="1"/>
        <v>0</v>
      </c>
      <c r="J11" s="122">
        <f t="shared" si="2"/>
        <v>0</v>
      </c>
      <c r="K11" s="45"/>
      <c r="L11" s="83">
        <v>10200</v>
      </c>
      <c r="M11" s="29">
        <v>0</v>
      </c>
      <c r="N11" s="29">
        <f t="shared" si="14"/>
        <v>10</v>
      </c>
      <c r="O11" s="40"/>
      <c r="P11" s="36">
        <f t="shared" si="4"/>
        <v>0</v>
      </c>
      <c r="Q11" s="37">
        <f t="shared" si="5"/>
        <v>0</v>
      </c>
      <c r="R11" s="45"/>
      <c r="S11" s="83">
        <v>10200</v>
      </c>
      <c r="T11" s="29">
        <v>0</v>
      </c>
      <c r="U11" s="29">
        <f t="shared" si="15"/>
        <v>10</v>
      </c>
      <c r="V11" s="40"/>
      <c r="W11" s="36">
        <f t="shared" si="7"/>
        <v>0</v>
      </c>
      <c r="X11" s="37">
        <f t="shared" si="8"/>
        <v>0</v>
      </c>
      <c r="Y11" s="45"/>
      <c r="Z11" s="83">
        <v>10200</v>
      </c>
      <c r="AA11" s="29">
        <v>0</v>
      </c>
      <c r="AB11" s="29">
        <f t="shared" si="16"/>
        <v>10</v>
      </c>
      <c r="AC11" s="40"/>
      <c r="AD11" s="36">
        <f t="shared" si="10"/>
        <v>0</v>
      </c>
      <c r="AE11" s="37">
        <f t="shared" si="11"/>
        <v>0</v>
      </c>
      <c r="AF11" s="45"/>
      <c r="AG11" s="83">
        <v>10200</v>
      </c>
      <c r="AH11" s="29">
        <v>0</v>
      </c>
      <c r="AI11" s="29">
        <f t="shared" si="18"/>
        <v>10</v>
      </c>
      <c r="AJ11" s="40"/>
      <c r="AK11" s="36">
        <f t="shared" si="12"/>
        <v>0</v>
      </c>
      <c r="AL11" s="37">
        <f t="shared" si="13"/>
        <v>0</v>
      </c>
    </row>
    <row r="12" spans="1:38" s="3" customFormat="1" ht="35.1" customHeight="1" x14ac:dyDescent="0.15">
      <c r="A12" s="20"/>
      <c r="B12" s="47" t="s">
        <v>25</v>
      </c>
      <c r="C12" s="85">
        <v>15000</v>
      </c>
      <c r="D12" s="91">
        <v>10</v>
      </c>
      <c r="E12" s="83">
        <v>6000</v>
      </c>
      <c r="F12" s="29">
        <f t="shared" si="0"/>
        <v>56.666666666666671</v>
      </c>
      <c r="G12" s="29">
        <f t="shared" ref="G12:G32" si="19">D12+F12</f>
        <v>66.666666666666671</v>
      </c>
      <c r="H12" s="92"/>
      <c r="I12" s="36">
        <f t="shared" si="1"/>
        <v>0</v>
      </c>
      <c r="J12" s="122">
        <f t="shared" si="2"/>
        <v>0</v>
      </c>
      <c r="K12" s="45"/>
      <c r="L12" s="83">
        <v>6000</v>
      </c>
      <c r="M12" s="29">
        <f t="shared" si="3"/>
        <v>56.666666666666671</v>
      </c>
      <c r="N12" s="29">
        <f t="shared" si="14"/>
        <v>66.666666666666671</v>
      </c>
      <c r="O12" s="40"/>
      <c r="P12" s="36">
        <f t="shared" si="4"/>
        <v>0</v>
      </c>
      <c r="Q12" s="37">
        <f t="shared" si="5"/>
        <v>0</v>
      </c>
      <c r="R12" s="45"/>
      <c r="S12" s="83">
        <v>6000</v>
      </c>
      <c r="T12" s="29">
        <f t="shared" si="6"/>
        <v>56.666666666666671</v>
      </c>
      <c r="U12" s="29">
        <f t="shared" si="15"/>
        <v>66.666666666666671</v>
      </c>
      <c r="V12" s="40"/>
      <c r="W12" s="36">
        <f t="shared" si="7"/>
        <v>0</v>
      </c>
      <c r="X12" s="37">
        <f t="shared" si="8"/>
        <v>0</v>
      </c>
      <c r="Y12" s="45"/>
      <c r="Z12" s="83">
        <v>6000</v>
      </c>
      <c r="AA12" s="29">
        <f t="shared" si="9"/>
        <v>56.666666666666671</v>
      </c>
      <c r="AB12" s="29">
        <f t="shared" si="16"/>
        <v>66.666666666666671</v>
      </c>
      <c r="AC12" s="40"/>
      <c r="AD12" s="36">
        <f t="shared" si="10"/>
        <v>0</v>
      </c>
      <c r="AE12" s="37">
        <f t="shared" si="11"/>
        <v>0</v>
      </c>
      <c r="AF12" s="45"/>
      <c r="AG12" s="83">
        <v>6000</v>
      </c>
      <c r="AH12" s="29">
        <f t="shared" si="17"/>
        <v>33.999999999999993</v>
      </c>
      <c r="AI12" s="29">
        <f t="shared" si="18"/>
        <v>43.999999999999993</v>
      </c>
      <c r="AJ12" s="40"/>
      <c r="AK12" s="36">
        <f t="shared" si="12"/>
        <v>0</v>
      </c>
      <c r="AL12" s="37">
        <f t="shared" si="13"/>
        <v>0</v>
      </c>
    </row>
    <row r="13" spans="1:38" s="3" customFormat="1" ht="60" x14ac:dyDescent="0.15">
      <c r="A13" s="20"/>
      <c r="B13" s="104" t="s">
        <v>26</v>
      </c>
      <c r="C13" s="105">
        <v>15000</v>
      </c>
      <c r="D13" s="106">
        <v>15</v>
      </c>
      <c r="E13" s="135">
        <v>4500</v>
      </c>
      <c r="F13" s="107">
        <f t="shared" si="0"/>
        <v>85</v>
      </c>
      <c r="G13" s="107">
        <f t="shared" si="19"/>
        <v>100</v>
      </c>
      <c r="H13" s="108">
        <v>1</v>
      </c>
      <c r="I13" s="109">
        <f>+$C13/$C$52*H13</f>
        <v>0.40540540540540543</v>
      </c>
      <c r="J13" s="123">
        <f t="shared" ref="J13:J51" si="20">+G13*I13</f>
        <v>40.54054054054054</v>
      </c>
      <c r="K13" s="45"/>
      <c r="L13" s="83">
        <v>4500</v>
      </c>
      <c r="M13" s="29">
        <f t="shared" si="3"/>
        <v>85</v>
      </c>
      <c r="N13" s="29">
        <f t="shared" si="14"/>
        <v>100</v>
      </c>
      <c r="O13" s="97"/>
      <c r="P13" s="36">
        <f t="shared" si="4"/>
        <v>0</v>
      </c>
      <c r="Q13" s="37">
        <f t="shared" si="5"/>
        <v>0</v>
      </c>
      <c r="R13" s="45"/>
      <c r="S13" s="83">
        <v>4500</v>
      </c>
      <c r="T13" s="29">
        <f t="shared" si="6"/>
        <v>85</v>
      </c>
      <c r="U13" s="29">
        <f t="shared" si="15"/>
        <v>100</v>
      </c>
      <c r="V13" s="97"/>
      <c r="W13" s="36">
        <f t="shared" si="7"/>
        <v>0</v>
      </c>
      <c r="X13" s="37">
        <f t="shared" si="8"/>
        <v>0</v>
      </c>
      <c r="Y13" s="45"/>
      <c r="Z13" s="83">
        <v>4500</v>
      </c>
      <c r="AA13" s="29">
        <f t="shared" si="9"/>
        <v>85</v>
      </c>
      <c r="AB13" s="29">
        <f t="shared" si="16"/>
        <v>100</v>
      </c>
      <c r="AC13" s="97"/>
      <c r="AD13" s="36">
        <f t="shared" si="10"/>
        <v>0</v>
      </c>
      <c r="AE13" s="37">
        <f t="shared" si="11"/>
        <v>0</v>
      </c>
      <c r="AF13" s="45"/>
      <c r="AG13" s="83">
        <v>4500</v>
      </c>
      <c r="AH13" s="29">
        <f t="shared" si="17"/>
        <v>68</v>
      </c>
      <c r="AI13" s="29">
        <f t="shared" si="18"/>
        <v>83</v>
      </c>
      <c r="AJ13" s="40"/>
      <c r="AK13" s="36">
        <f t="shared" si="12"/>
        <v>0</v>
      </c>
      <c r="AL13" s="37">
        <f t="shared" si="13"/>
        <v>0</v>
      </c>
    </row>
    <row r="14" spans="1:38" s="3" customFormat="1" ht="35.1" customHeight="1" x14ac:dyDescent="0.15">
      <c r="A14" s="20"/>
      <c r="B14" s="47" t="s">
        <v>27</v>
      </c>
      <c r="C14" s="85">
        <v>15000</v>
      </c>
      <c r="D14" s="91">
        <v>10</v>
      </c>
      <c r="E14" s="83">
        <v>9000</v>
      </c>
      <c r="F14" s="29">
        <f t="shared" si="0"/>
        <v>0</v>
      </c>
      <c r="G14" s="29">
        <f t="shared" si="19"/>
        <v>10</v>
      </c>
      <c r="H14" s="92"/>
      <c r="I14" s="72">
        <f t="shared" si="1"/>
        <v>0</v>
      </c>
      <c r="J14" s="124">
        <f t="shared" si="20"/>
        <v>0</v>
      </c>
      <c r="K14" s="45"/>
      <c r="L14" s="83">
        <v>9000</v>
      </c>
      <c r="M14" s="29">
        <f t="shared" si="3"/>
        <v>0</v>
      </c>
      <c r="N14" s="29">
        <f t="shared" si="14"/>
        <v>10</v>
      </c>
      <c r="O14" s="40"/>
      <c r="P14" s="36">
        <f t="shared" si="4"/>
        <v>0</v>
      </c>
      <c r="Q14" s="37">
        <f t="shared" si="5"/>
        <v>0</v>
      </c>
      <c r="R14" s="45"/>
      <c r="S14" s="83">
        <v>9000</v>
      </c>
      <c r="T14" s="29">
        <f t="shared" si="6"/>
        <v>0</v>
      </c>
      <c r="U14" s="29">
        <f t="shared" si="15"/>
        <v>10</v>
      </c>
      <c r="V14" s="40"/>
      <c r="W14" s="36">
        <f t="shared" si="7"/>
        <v>0</v>
      </c>
      <c r="X14" s="37">
        <f t="shared" si="8"/>
        <v>0</v>
      </c>
      <c r="Y14" s="45"/>
      <c r="Z14" s="83">
        <v>9000</v>
      </c>
      <c r="AA14" s="29">
        <f t="shared" si="9"/>
        <v>0</v>
      </c>
      <c r="AB14" s="29">
        <f t="shared" si="16"/>
        <v>10</v>
      </c>
      <c r="AC14" s="40"/>
      <c r="AD14" s="36">
        <f t="shared" si="10"/>
        <v>0</v>
      </c>
      <c r="AE14" s="37">
        <f t="shared" si="11"/>
        <v>0</v>
      </c>
      <c r="AF14" s="45"/>
      <c r="AG14" s="83">
        <v>9000</v>
      </c>
      <c r="AH14" s="29">
        <v>0</v>
      </c>
      <c r="AI14" s="29">
        <f t="shared" si="18"/>
        <v>10</v>
      </c>
      <c r="AJ14" s="40"/>
      <c r="AK14" s="36">
        <f t="shared" si="12"/>
        <v>0</v>
      </c>
      <c r="AL14" s="37">
        <f t="shared" si="13"/>
        <v>0</v>
      </c>
    </row>
    <row r="15" spans="1:38" s="3" customFormat="1" ht="35.1" customHeight="1" x14ac:dyDescent="0.15">
      <c r="A15" s="20"/>
      <c r="B15" s="47" t="s">
        <v>28</v>
      </c>
      <c r="C15" s="85">
        <v>15000</v>
      </c>
      <c r="D15" s="91">
        <v>10</v>
      </c>
      <c r="E15" s="83">
        <v>7800</v>
      </c>
      <c r="F15" s="29">
        <f t="shared" si="0"/>
        <v>22.666666666666661</v>
      </c>
      <c r="G15" s="29">
        <f t="shared" si="19"/>
        <v>32.666666666666657</v>
      </c>
      <c r="H15" s="92"/>
      <c r="I15" s="72">
        <f t="shared" si="1"/>
        <v>0</v>
      </c>
      <c r="J15" s="124">
        <f t="shared" si="20"/>
        <v>0</v>
      </c>
      <c r="K15" s="45"/>
      <c r="L15" s="83">
        <v>7800</v>
      </c>
      <c r="M15" s="29">
        <f t="shared" si="3"/>
        <v>22.666666666666661</v>
      </c>
      <c r="N15" s="29">
        <f t="shared" si="14"/>
        <v>32.666666666666657</v>
      </c>
      <c r="O15" s="40"/>
      <c r="P15" s="36">
        <f t="shared" si="4"/>
        <v>0</v>
      </c>
      <c r="Q15" s="37">
        <f t="shared" si="5"/>
        <v>0</v>
      </c>
      <c r="R15" s="45"/>
      <c r="S15" s="83">
        <v>7800</v>
      </c>
      <c r="T15" s="29">
        <f t="shared" si="6"/>
        <v>22.666666666666661</v>
      </c>
      <c r="U15" s="29">
        <f t="shared" si="15"/>
        <v>32.666666666666657</v>
      </c>
      <c r="V15" s="40"/>
      <c r="W15" s="36">
        <f t="shared" si="7"/>
        <v>0</v>
      </c>
      <c r="X15" s="37">
        <f t="shared" si="8"/>
        <v>0</v>
      </c>
      <c r="Y15" s="45"/>
      <c r="Z15" s="83">
        <v>7800</v>
      </c>
      <c r="AA15" s="29">
        <f t="shared" si="9"/>
        <v>22.666666666666661</v>
      </c>
      <c r="AB15" s="29">
        <f t="shared" si="16"/>
        <v>32.666666666666657</v>
      </c>
      <c r="AC15" s="40"/>
      <c r="AD15" s="36">
        <f t="shared" si="10"/>
        <v>0</v>
      </c>
      <c r="AE15" s="37">
        <f t="shared" si="11"/>
        <v>0</v>
      </c>
      <c r="AF15" s="45"/>
      <c r="AG15" s="83">
        <v>7800</v>
      </c>
      <c r="AH15" s="29">
        <v>0</v>
      </c>
      <c r="AI15" s="29">
        <f t="shared" si="18"/>
        <v>10</v>
      </c>
      <c r="AJ15" s="40"/>
      <c r="AK15" s="36">
        <f t="shared" si="12"/>
        <v>0</v>
      </c>
      <c r="AL15" s="37">
        <f t="shared" si="13"/>
        <v>0</v>
      </c>
    </row>
    <row r="16" spans="1:38" s="3" customFormat="1" ht="35.1" customHeight="1" x14ac:dyDescent="0.15">
      <c r="A16" s="20"/>
      <c r="B16" s="47" t="s">
        <v>29</v>
      </c>
      <c r="C16" s="85">
        <v>15000</v>
      </c>
      <c r="D16" s="91">
        <v>10</v>
      </c>
      <c r="E16" s="83">
        <v>5700</v>
      </c>
      <c r="F16" s="29">
        <f t="shared" si="0"/>
        <v>62.333333333333336</v>
      </c>
      <c r="G16" s="29">
        <f t="shared" si="19"/>
        <v>72.333333333333343</v>
      </c>
      <c r="H16" s="92"/>
      <c r="I16" s="72">
        <f t="shared" si="1"/>
        <v>0</v>
      </c>
      <c r="J16" s="124">
        <f t="shared" si="20"/>
        <v>0</v>
      </c>
      <c r="K16" s="134">
        <v>3.0980000000000001E-2</v>
      </c>
      <c r="L16" s="135">
        <f t="shared" ref="L16" si="21">+$E16*(1-K16)</f>
        <v>5523.4139999999998</v>
      </c>
      <c r="M16" s="107">
        <f t="shared" si="3"/>
        <v>65.668846666666667</v>
      </c>
      <c r="N16" s="107">
        <f t="shared" si="14"/>
        <v>75.668846666666667</v>
      </c>
      <c r="O16" s="108">
        <v>1</v>
      </c>
      <c r="P16" s="109">
        <f t="shared" ref="P16:P51" si="22">C16/$C$52*O16</f>
        <v>0.40540540540540543</v>
      </c>
      <c r="Q16" s="110">
        <f>P16*N16</f>
        <v>30.676559459459462</v>
      </c>
      <c r="R16" s="129"/>
      <c r="S16" s="83">
        <f t="shared" ref="S16" si="23">+$E16*(1-R16)</f>
        <v>5700</v>
      </c>
      <c r="T16" s="29">
        <f t="shared" si="6"/>
        <v>62.333333333333336</v>
      </c>
      <c r="U16" s="29">
        <f t="shared" si="15"/>
        <v>72.333333333333343</v>
      </c>
      <c r="V16" s="40"/>
      <c r="W16" s="36">
        <f t="shared" si="7"/>
        <v>0</v>
      </c>
      <c r="X16" s="37">
        <f t="shared" si="8"/>
        <v>0</v>
      </c>
      <c r="Y16" s="129"/>
      <c r="Z16" s="83">
        <f t="shared" ref="Z16" si="24">+$E16*(1-Y16)</f>
        <v>5700</v>
      </c>
      <c r="AA16" s="29">
        <f t="shared" si="9"/>
        <v>62.333333333333336</v>
      </c>
      <c r="AB16" s="29">
        <f t="shared" si="16"/>
        <v>72.333333333333343</v>
      </c>
      <c r="AC16" s="40"/>
      <c r="AD16" s="36">
        <f t="shared" si="10"/>
        <v>0</v>
      </c>
      <c r="AE16" s="37">
        <f t="shared" si="11"/>
        <v>0</v>
      </c>
      <c r="AF16" s="129"/>
      <c r="AG16" s="83">
        <f t="shared" ref="AG16" si="25">+$E16*(1-AF16)</f>
        <v>5700</v>
      </c>
      <c r="AH16" s="29">
        <f t="shared" si="17"/>
        <v>40.799999999999997</v>
      </c>
      <c r="AI16" s="29">
        <f t="shared" si="18"/>
        <v>50.8</v>
      </c>
      <c r="AJ16" s="40"/>
      <c r="AK16" s="36">
        <f t="shared" si="12"/>
        <v>0</v>
      </c>
      <c r="AL16" s="37">
        <f t="shared" si="13"/>
        <v>0</v>
      </c>
    </row>
    <row r="17" spans="1:38" s="3" customFormat="1" ht="35.1" customHeight="1" x14ac:dyDescent="0.15">
      <c r="A17" s="20"/>
      <c r="B17" s="47" t="s">
        <v>30</v>
      </c>
      <c r="C17" s="85">
        <v>15000</v>
      </c>
      <c r="D17" s="91">
        <v>10</v>
      </c>
      <c r="E17" s="83">
        <v>7200</v>
      </c>
      <c r="F17" s="29">
        <f t="shared" si="0"/>
        <v>33.999999999999993</v>
      </c>
      <c r="G17" s="29">
        <f t="shared" si="19"/>
        <v>43.999999999999993</v>
      </c>
      <c r="H17" s="92"/>
      <c r="I17" s="72">
        <f t="shared" si="1"/>
        <v>0</v>
      </c>
      <c r="J17" s="124">
        <f t="shared" si="20"/>
        <v>0</v>
      </c>
      <c r="K17" s="45"/>
      <c r="L17" s="83">
        <v>7200</v>
      </c>
      <c r="M17" s="29">
        <f t="shared" si="3"/>
        <v>33.999999999999993</v>
      </c>
      <c r="N17" s="29">
        <f t="shared" si="14"/>
        <v>43.999999999999993</v>
      </c>
      <c r="O17" s="40"/>
      <c r="P17" s="36">
        <f t="shared" si="22"/>
        <v>0</v>
      </c>
      <c r="Q17" s="37">
        <f t="shared" ref="Q17:Q51" si="26">P17*N17</f>
        <v>0</v>
      </c>
      <c r="R17" s="45"/>
      <c r="S17" s="83">
        <v>7200</v>
      </c>
      <c r="T17" s="29">
        <f t="shared" si="6"/>
        <v>33.999999999999993</v>
      </c>
      <c r="U17" s="29">
        <f t="shared" si="15"/>
        <v>43.999999999999993</v>
      </c>
      <c r="V17" s="40"/>
      <c r="W17" s="36">
        <f t="shared" si="7"/>
        <v>0</v>
      </c>
      <c r="X17" s="37">
        <f t="shared" si="8"/>
        <v>0</v>
      </c>
      <c r="Y17" s="45"/>
      <c r="Z17" s="83">
        <v>7200</v>
      </c>
      <c r="AA17" s="29">
        <f t="shared" si="9"/>
        <v>33.999999999999993</v>
      </c>
      <c r="AB17" s="29">
        <f t="shared" si="16"/>
        <v>43.999999999999993</v>
      </c>
      <c r="AC17" s="40"/>
      <c r="AD17" s="36">
        <f t="shared" si="10"/>
        <v>0</v>
      </c>
      <c r="AE17" s="37">
        <f t="shared" si="11"/>
        <v>0</v>
      </c>
      <c r="AF17" s="45"/>
      <c r="AG17" s="83">
        <v>7200</v>
      </c>
      <c r="AH17" s="29">
        <f t="shared" si="17"/>
        <v>6.800000000000006</v>
      </c>
      <c r="AI17" s="29">
        <f t="shared" si="18"/>
        <v>16.800000000000004</v>
      </c>
      <c r="AJ17" s="40"/>
      <c r="AK17" s="36">
        <f t="shared" si="12"/>
        <v>0</v>
      </c>
      <c r="AL17" s="37">
        <f t="shared" si="13"/>
        <v>0</v>
      </c>
    </row>
    <row r="18" spans="1:38" s="3" customFormat="1" ht="35.1" customHeight="1" x14ac:dyDescent="0.15">
      <c r="A18" s="20"/>
      <c r="B18" s="47" t="s">
        <v>31</v>
      </c>
      <c r="C18" s="85">
        <v>15000</v>
      </c>
      <c r="D18" s="91">
        <v>10</v>
      </c>
      <c r="E18" s="83">
        <v>5700</v>
      </c>
      <c r="F18" s="29">
        <f t="shared" si="0"/>
        <v>62.333333333333336</v>
      </c>
      <c r="G18" s="29">
        <f t="shared" si="19"/>
        <v>72.333333333333343</v>
      </c>
      <c r="H18" s="92"/>
      <c r="I18" s="72">
        <f t="shared" si="1"/>
        <v>0</v>
      </c>
      <c r="J18" s="124">
        <f t="shared" ref="J18:J50" si="27">+G18*I18</f>
        <v>0</v>
      </c>
      <c r="K18" s="45"/>
      <c r="L18" s="83">
        <v>5700</v>
      </c>
      <c r="M18" s="29">
        <f t="shared" si="3"/>
        <v>62.333333333333336</v>
      </c>
      <c r="N18" s="29">
        <f t="shared" si="14"/>
        <v>72.333333333333343</v>
      </c>
      <c r="O18" s="40"/>
      <c r="P18" s="36">
        <f t="shared" si="22"/>
        <v>0</v>
      </c>
      <c r="Q18" s="37">
        <f t="shared" si="26"/>
        <v>0</v>
      </c>
      <c r="R18" s="45"/>
      <c r="S18" s="83">
        <v>5700</v>
      </c>
      <c r="T18" s="29">
        <f t="shared" si="6"/>
        <v>62.333333333333336</v>
      </c>
      <c r="U18" s="29">
        <f t="shared" si="15"/>
        <v>72.333333333333343</v>
      </c>
      <c r="V18" s="40"/>
      <c r="W18" s="36">
        <f t="shared" si="7"/>
        <v>0</v>
      </c>
      <c r="X18" s="37">
        <f t="shared" si="8"/>
        <v>0</v>
      </c>
      <c r="Y18" s="45"/>
      <c r="Z18" s="83">
        <v>5700</v>
      </c>
      <c r="AA18" s="29">
        <f t="shared" si="9"/>
        <v>62.333333333333336</v>
      </c>
      <c r="AB18" s="29">
        <f t="shared" si="16"/>
        <v>72.333333333333343</v>
      </c>
      <c r="AC18" s="40"/>
      <c r="AD18" s="36">
        <f t="shared" si="10"/>
        <v>0</v>
      </c>
      <c r="AE18" s="37">
        <f t="shared" si="11"/>
        <v>0</v>
      </c>
      <c r="AF18" s="45"/>
      <c r="AG18" s="83">
        <v>5700</v>
      </c>
      <c r="AH18" s="29">
        <f t="shared" si="17"/>
        <v>40.799999999999997</v>
      </c>
      <c r="AI18" s="29">
        <f t="shared" si="18"/>
        <v>50.8</v>
      </c>
      <c r="AJ18" s="40"/>
      <c r="AK18" s="36">
        <f t="shared" si="12"/>
        <v>0</v>
      </c>
      <c r="AL18" s="37">
        <f t="shared" si="13"/>
        <v>0</v>
      </c>
    </row>
    <row r="19" spans="1:38" s="3" customFormat="1" ht="35.1" customHeight="1" x14ac:dyDescent="0.15">
      <c r="A19" s="20"/>
      <c r="B19" s="47" t="s">
        <v>32</v>
      </c>
      <c r="C19" s="85">
        <v>15000</v>
      </c>
      <c r="D19" s="91">
        <v>10</v>
      </c>
      <c r="E19" s="83">
        <v>7500</v>
      </c>
      <c r="F19" s="29">
        <f t="shared" si="0"/>
        <v>28.333333333333329</v>
      </c>
      <c r="G19" s="29">
        <f t="shared" si="19"/>
        <v>38.333333333333329</v>
      </c>
      <c r="H19" s="92"/>
      <c r="I19" s="72">
        <f t="shared" si="1"/>
        <v>0</v>
      </c>
      <c r="J19" s="124">
        <f t="shared" si="27"/>
        <v>0</v>
      </c>
      <c r="K19" s="45"/>
      <c r="L19" s="83">
        <v>7500</v>
      </c>
      <c r="M19" s="29">
        <f t="shared" si="3"/>
        <v>28.333333333333329</v>
      </c>
      <c r="N19" s="29">
        <f t="shared" si="14"/>
        <v>38.333333333333329</v>
      </c>
      <c r="O19" s="40"/>
      <c r="P19" s="36">
        <f t="shared" si="22"/>
        <v>0</v>
      </c>
      <c r="Q19" s="37">
        <f t="shared" si="26"/>
        <v>0</v>
      </c>
      <c r="R19" s="45"/>
      <c r="S19" s="83">
        <v>7500</v>
      </c>
      <c r="T19" s="29">
        <f t="shared" si="6"/>
        <v>28.333333333333329</v>
      </c>
      <c r="U19" s="29">
        <f t="shared" si="15"/>
        <v>38.333333333333329</v>
      </c>
      <c r="V19" s="40"/>
      <c r="W19" s="36">
        <f t="shared" si="7"/>
        <v>0</v>
      </c>
      <c r="X19" s="37">
        <f t="shared" si="8"/>
        <v>0</v>
      </c>
      <c r="Y19" s="45"/>
      <c r="Z19" s="83">
        <v>7500</v>
      </c>
      <c r="AA19" s="29">
        <f t="shared" si="9"/>
        <v>28.333333333333329</v>
      </c>
      <c r="AB19" s="29">
        <f t="shared" si="16"/>
        <v>38.333333333333329</v>
      </c>
      <c r="AC19" s="40"/>
      <c r="AD19" s="36">
        <f t="shared" si="10"/>
        <v>0</v>
      </c>
      <c r="AE19" s="37">
        <f t="shared" si="11"/>
        <v>0</v>
      </c>
      <c r="AF19" s="45"/>
      <c r="AG19" s="83">
        <v>7500</v>
      </c>
      <c r="AH19" s="29">
        <f t="shared" si="17"/>
        <v>0</v>
      </c>
      <c r="AI19" s="29">
        <f t="shared" si="18"/>
        <v>10</v>
      </c>
      <c r="AJ19" s="40"/>
      <c r="AK19" s="36">
        <f t="shared" si="12"/>
        <v>0</v>
      </c>
      <c r="AL19" s="37">
        <f t="shared" si="13"/>
        <v>0</v>
      </c>
    </row>
    <row r="20" spans="1:38" s="3" customFormat="1" ht="35.1" customHeight="1" x14ac:dyDescent="0.15">
      <c r="A20" s="20"/>
      <c r="B20" s="47" t="s">
        <v>33</v>
      </c>
      <c r="C20" s="85">
        <v>15000</v>
      </c>
      <c r="D20" s="91">
        <v>10</v>
      </c>
      <c r="E20" s="83">
        <v>5910</v>
      </c>
      <c r="F20" s="29">
        <f t="shared" si="0"/>
        <v>58.366666666666674</v>
      </c>
      <c r="G20" s="29">
        <f t="shared" si="19"/>
        <v>68.366666666666674</v>
      </c>
      <c r="H20" s="92"/>
      <c r="I20" s="72">
        <f t="shared" si="1"/>
        <v>0</v>
      </c>
      <c r="J20" s="124">
        <f t="shared" si="27"/>
        <v>0</v>
      </c>
      <c r="K20" s="45"/>
      <c r="L20" s="83">
        <v>5910</v>
      </c>
      <c r="M20" s="29">
        <f t="shared" si="3"/>
        <v>58.366666666666674</v>
      </c>
      <c r="N20" s="29">
        <f t="shared" si="14"/>
        <v>68.366666666666674</v>
      </c>
      <c r="O20" s="40"/>
      <c r="P20" s="36">
        <f t="shared" si="22"/>
        <v>0</v>
      </c>
      <c r="Q20" s="37">
        <f t="shared" si="26"/>
        <v>0</v>
      </c>
      <c r="R20" s="45"/>
      <c r="S20" s="83">
        <v>5910</v>
      </c>
      <c r="T20" s="29">
        <f t="shared" si="6"/>
        <v>58.366666666666674</v>
      </c>
      <c r="U20" s="29">
        <f t="shared" si="15"/>
        <v>68.366666666666674</v>
      </c>
      <c r="V20" s="40"/>
      <c r="W20" s="36">
        <f t="shared" si="7"/>
        <v>0</v>
      </c>
      <c r="X20" s="37">
        <f t="shared" si="8"/>
        <v>0</v>
      </c>
      <c r="Y20" s="45"/>
      <c r="Z20" s="83">
        <v>5910</v>
      </c>
      <c r="AA20" s="29">
        <f t="shared" si="9"/>
        <v>58.366666666666674</v>
      </c>
      <c r="AB20" s="29">
        <f t="shared" si="16"/>
        <v>68.366666666666674</v>
      </c>
      <c r="AC20" s="40"/>
      <c r="AD20" s="36">
        <f t="shared" si="10"/>
        <v>0</v>
      </c>
      <c r="AE20" s="37">
        <f t="shared" si="11"/>
        <v>0</v>
      </c>
      <c r="AF20" s="45"/>
      <c r="AG20" s="83">
        <v>5910</v>
      </c>
      <c r="AH20" s="29">
        <f t="shared" si="17"/>
        <v>36.039999999999992</v>
      </c>
      <c r="AI20" s="29">
        <f t="shared" si="18"/>
        <v>46.039999999999992</v>
      </c>
      <c r="AJ20" s="40"/>
      <c r="AK20" s="36">
        <f t="shared" si="12"/>
        <v>0</v>
      </c>
      <c r="AL20" s="37">
        <f t="shared" si="13"/>
        <v>0</v>
      </c>
    </row>
    <row r="21" spans="1:38" s="3" customFormat="1" ht="35.1" customHeight="1" x14ac:dyDescent="0.15">
      <c r="A21" s="20"/>
      <c r="B21" s="47" t="s">
        <v>34</v>
      </c>
      <c r="C21" s="85">
        <v>15000</v>
      </c>
      <c r="D21" s="91">
        <v>10</v>
      </c>
      <c r="E21" s="83">
        <v>6600</v>
      </c>
      <c r="F21" s="29">
        <f t="shared" si="0"/>
        <v>45.333333333333343</v>
      </c>
      <c r="G21" s="29">
        <f t="shared" si="19"/>
        <v>55.333333333333343</v>
      </c>
      <c r="H21" s="92"/>
      <c r="I21" s="72">
        <f t="shared" si="1"/>
        <v>0</v>
      </c>
      <c r="J21" s="124">
        <f t="shared" si="27"/>
        <v>0</v>
      </c>
      <c r="K21" s="45"/>
      <c r="L21" s="83">
        <v>6600</v>
      </c>
      <c r="M21" s="29">
        <f t="shared" si="3"/>
        <v>45.333333333333343</v>
      </c>
      <c r="N21" s="29">
        <f t="shared" si="14"/>
        <v>55.333333333333343</v>
      </c>
      <c r="O21" s="40"/>
      <c r="P21" s="36">
        <f t="shared" si="22"/>
        <v>0</v>
      </c>
      <c r="Q21" s="37">
        <f t="shared" si="26"/>
        <v>0</v>
      </c>
      <c r="R21" s="45"/>
      <c r="S21" s="83">
        <v>6600</v>
      </c>
      <c r="T21" s="29">
        <f t="shared" si="6"/>
        <v>45.333333333333343</v>
      </c>
      <c r="U21" s="29">
        <f t="shared" si="15"/>
        <v>55.333333333333343</v>
      </c>
      <c r="V21" s="40"/>
      <c r="W21" s="36">
        <f t="shared" si="7"/>
        <v>0</v>
      </c>
      <c r="X21" s="37">
        <f t="shared" si="8"/>
        <v>0</v>
      </c>
      <c r="Y21" s="45"/>
      <c r="Z21" s="83">
        <v>6600</v>
      </c>
      <c r="AA21" s="29">
        <f t="shared" si="9"/>
        <v>45.333333333333343</v>
      </c>
      <c r="AB21" s="29">
        <f t="shared" si="16"/>
        <v>55.333333333333343</v>
      </c>
      <c r="AC21" s="40"/>
      <c r="AD21" s="36">
        <f t="shared" si="10"/>
        <v>0</v>
      </c>
      <c r="AE21" s="37">
        <f t="shared" si="11"/>
        <v>0</v>
      </c>
      <c r="AF21" s="45"/>
      <c r="AG21" s="83">
        <v>6600</v>
      </c>
      <c r="AH21" s="29">
        <f t="shared" si="17"/>
        <v>20.399999999999999</v>
      </c>
      <c r="AI21" s="29">
        <f t="shared" si="18"/>
        <v>30.4</v>
      </c>
      <c r="AJ21" s="40"/>
      <c r="AK21" s="36">
        <f t="shared" si="12"/>
        <v>0</v>
      </c>
      <c r="AL21" s="37">
        <f t="shared" si="13"/>
        <v>0</v>
      </c>
    </row>
    <row r="22" spans="1:38" s="3" customFormat="1" ht="35.1" customHeight="1" x14ac:dyDescent="0.15">
      <c r="A22" s="20"/>
      <c r="B22" s="47" t="s">
        <v>35</v>
      </c>
      <c r="C22" s="85">
        <v>15000</v>
      </c>
      <c r="D22" s="91">
        <v>15</v>
      </c>
      <c r="E22" s="83">
        <v>13500</v>
      </c>
      <c r="F22" s="29">
        <v>0</v>
      </c>
      <c r="G22" s="29">
        <f t="shared" si="19"/>
        <v>15</v>
      </c>
      <c r="H22" s="92"/>
      <c r="I22" s="72">
        <f t="shared" si="1"/>
        <v>0</v>
      </c>
      <c r="J22" s="124">
        <f t="shared" si="27"/>
        <v>0</v>
      </c>
      <c r="K22" s="45"/>
      <c r="L22" s="83">
        <v>13500</v>
      </c>
      <c r="M22" s="29">
        <v>0</v>
      </c>
      <c r="N22" s="29">
        <f t="shared" si="14"/>
        <v>15</v>
      </c>
      <c r="O22" s="40"/>
      <c r="P22" s="36">
        <f t="shared" si="22"/>
        <v>0</v>
      </c>
      <c r="Q22" s="37">
        <f t="shared" si="26"/>
        <v>0</v>
      </c>
      <c r="R22" s="45"/>
      <c r="S22" s="83">
        <v>13500</v>
      </c>
      <c r="T22" s="29">
        <v>0</v>
      </c>
      <c r="U22" s="29">
        <f t="shared" si="15"/>
        <v>15</v>
      </c>
      <c r="V22" s="40"/>
      <c r="W22" s="36">
        <f t="shared" si="7"/>
        <v>0</v>
      </c>
      <c r="X22" s="37">
        <f t="shared" si="8"/>
        <v>0</v>
      </c>
      <c r="Y22" s="45"/>
      <c r="Z22" s="83">
        <v>13500</v>
      </c>
      <c r="AA22" s="29">
        <v>0</v>
      </c>
      <c r="AB22" s="29">
        <f t="shared" si="16"/>
        <v>15</v>
      </c>
      <c r="AC22" s="40"/>
      <c r="AD22" s="36">
        <f t="shared" si="10"/>
        <v>0</v>
      </c>
      <c r="AE22" s="37">
        <f t="shared" si="11"/>
        <v>0</v>
      </c>
      <c r="AF22" s="45"/>
      <c r="AG22" s="83">
        <v>13500</v>
      </c>
      <c r="AH22" s="29">
        <v>0</v>
      </c>
      <c r="AI22" s="29">
        <f t="shared" si="18"/>
        <v>15</v>
      </c>
      <c r="AJ22" s="40"/>
      <c r="AK22" s="36">
        <f t="shared" si="12"/>
        <v>0</v>
      </c>
      <c r="AL22" s="37">
        <f t="shared" si="13"/>
        <v>0</v>
      </c>
    </row>
    <row r="23" spans="1:38" s="3" customFormat="1" ht="35.1" customHeight="1" x14ac:dyDescent="0.15">
      <c r="A23" s="20"/>
      <c r="B23" s="47" t="s">
        <v>36</v>
      </c>
      <c r="C23" s="85">
        <v>15000</v>
      </c>
      <c r="D23" s="91">
        <v>15</v>
      </c>
      <c r="E23" s="83">
        <v>11400</v>
      </c>
      <c r="F23" s="29">
        <v>0</v>
      </c>
      <c r="G23" s="29">
        <f t="shared" si="19"/>
        <v>15</v>
      </c>
      <c r="H23" s="92"/>
      <c r="I23" s="72">
        <f t="shared" si="1"/>
        <v>0</v>
      </c>
      <c r="J23" s="124">
        <f t="shared" si="27"/>
        <v>0</v>
      </c>
      <c r="K23" s="45"/>
      <c r="L23" s="83">
        <v>11400</v>
      </c>
      <c r="M23" s="29">
        <v>0</v>
      </c>
      <c r="N23" s="29">
        <f t="shared" si="14"/>
        <v>15</v>
      </c>
      <c r="O23" s="40"/>
      <c r="P23" s="36">
        <f t="shared" si="22"/>
        <v>0</v>
      </c>
      <c r="Q23" s="37">
        <f t="shared" si="26"/>
        <v>0</v>
      </c>
      <c r="R23" s="45"/>
      <c r="S23" s="83">
        <v>11400</v>
      </c>
      <c r="T23" s="29">
        <v>0</v>
      </c>
      <c r="U23" s="29">
        <f t="shared" si="15"/>
        <v>15</v>
      </c>
      <c r="V23" s="40"/>
      <c r="W23" s="36">
        <f t="shared" si="7"/>
        <v>0</v>
      </c>
      <c r="X23" s="37">
        <f t="shared" si="8"/>
        <v>0</v>
      </c>
      <c r="Y23" s="45"/>
      <c r="Z23" s="83">
        <v>11400</v>
      </c>
      <c r="AA23" s="29">
        <v>0</v>
      </c>
      <c r="AB23" s="29">
        <f t="shared" si="16"/>
        <v>15</v>
      </c>
      <c r="AC23" s="40"/>
      <c r="AD23" s="36">
        <f t="shared" si="10"/>
        <v>0</v>
      </c>
      <c r="AE23" s="37">
        <f t="shared" si="11"/>
        <v>0</v>
      </c>
      <c r="AF23" s="45"/>
      <c r="AG23" s="83">
        <v>11400</v>
      </c>
      <c r="AH23" s="29">
        <v>0</v>
      </c>
      <c r="AI23" s="29">
        <f t="shared" si="18"/>
        <v>15</v>
      </c>
      <c r="AJ23" s="40"/>
      <c r="AK23" s="36">
        <f t="shared" si="12"/>
        <v>0</v>
      </c>
      <c r="AL23" s="37">
        <f t="shared" si="13"/>
        <v>0</v>
      </c>
    </row>
    <row r="24" spans="1:38" s="3" customFormat="1" ht="35.1" customHeight="1" x14ac:dyDescent="0.15">
      <c r="A24" s="20"/>
      <c r="B24" s="47" t="s">
        <v>37</v>
      </c>
      <c r="C24" s="85">
        <v>15000</v>
      </c>
      <c r="D24" s="91">
        <v>10</v>
      </c>
      <c r="E24" s="83">
        <v>12000</v>
      </c>
      <c r="F24" s="29">
        <v>0</v>
      </c>
      <c r="G24" s="29">
        <f t="shared" si="19"/>
        <v>10</v>
      </c>
      <c r="H24" s="92"/>
      <c r="I24" s="72">
        <f t="shared" si="1"/>
        <v>0</v>
      </c>
      <c r="J24" s="124">
        <f t="shared" si="27"/>
        <v>0</v>
      </c>
      <c r="K24" s="45"/>
      <c r="L24" s="83">
        <v>12000</v>
      </c>
      <c r="M24" s="29">
        <v>0</v>
      </c>
      <c r="N24" s="29">
        <f t="shared" si="14"/>
        <v>10</v>
      </c>
      <c r="O24" s="40"/>
      <c r="P24" s="36">
        <f t="shared" si="22"/>
        <v>0</v>
      </c>
      <c r="Q24" s="37">
        <f t="shared" si="26"/>
        <v>0</v>
      </c>
      <c r="R24" s="45"/>
      <c r="S24" s="83">
        <v>12000</v>
      </c>
      <c r="T24" s="29">
        <v>0</v>
      </c>
      <c r="U24" s="29">
        <f t="shared" si="15"/>
        <v>10</v>
      </c>
      <c r="V24" s="40"/>
      <c r="W24" s="36">
        <f t="shared" ref="W24" si="28">C24/$C$52*V24</f>
        <v>0</v>
      </c>
      <c r="X24" s="37">
        <f t="shared" ref="X24" si="29">W24*U24</f>
        <v>0</v>
      </c>
      <c r="Y24" s="45"/>
      <c r="Z24" s="83">
        <v>12000</v>
      </c>
      <c r="AA24" s="29">
        <v>0</v>
      </c>
      <c r="AB24" s="29">
        <f t="shared" si="16"/>
        <v>10</v>
      </c>
      <c r="AC24" s="40"/>
      <c r="AD24" s="36">
        <f t="shared" si="10"/>
        <v>0</v>
      </c>
      <c r="AE24" s="37">
        <f t="shared" si="11"/>
        <v>0</v>
      </c>
      <c r="AF24" s="45"/>
      <c r="AG24" s="83">
        <v>12000</v>
      </c>
      <c r="AH24" s="29">
        <v>0</v>
      </c>
      <c r="AI24" s="29">
        <f t="shared" si="18"/>
        <v>10</v>
      </c>
      <c r="AJ24" s="40"/>
      <c r="AK24" s="36">
        <f t="shared" si="12"/>
        <v>0</v>
      </c>
      <c r="AL24" s="37">
        <f t="shared" si="13"/>
        <v>0</v>
      </c>
    </row>
    <row r="25" spans="1:38" s="3" customFormat="1" ht="35.1" customHeight="1" x14ac:dyDescent="0.15">
      <c r="A25" s="20"/>
      <c r="B25" s="47" t="s">
        <v>38</v>
      </c>
      <c r="C25" s="85">
        <v>15000</v>
      </c>
      <c r="D25" s="91">
        <v>15</v>
      </c>
      <c r="E25" s="83">
        <v>13500</v>
      </c>
      <c r="F25" s="29">
        <v>0</v>
      </c>
      <c r="G25" s="29">
        <f t="shared" si="19"/>
        <v>15</v>
      </c>
      <c r="H25" s="92"/>
      <c r="I25" s="72">
        <f t="shared" si="1"/>
        <v>0</v>
      </c>
      <c r="J25" s="124">
        <f t="shared" si="27"/>
        <v>0</v>
      </c>
      <c r="K25" s="130"/>
      <c r="L25" s="83">
        <f>E25*(1-K25)</f>
        <v>13500</v>
      </c>
      <c r="M25" s="29">
        <v>0</v>
      </c>
      <c r="N25" s="29">
        <f t="shared" si="14"/>
        <v>15</v>
      </c>
      <c r="O25" s="40"/>
      <c r="P25" s="36">
        <f t="shared" si="22"/>
        <v>0</v>
      </c>
      <c r="Q25" s="73">
        <f t="shared" si="26"/>
        <v>0</v>
      </c>
      <c r="R25" s="152">
        <v>9.0899999999999995E-2</v>
      </c>
      <c r="S25" s="135">
        <f>L25*(1-R25)</f>
        <v>12272.85</v>
      </c>
      <c r="T25" s="107">
        <v>0</v>
      </c>
      <c r="U25" s="107">
        <f t="shared" si="15"/>
        <v>15</v>
      </c>
      <c r="V25" s="108">
        <v>1</v>
      </c>
      <c r="W25" s="109">
        <f t="shared" ref="W25" si="30">C25/$C$52*V25</f>
        <v>0.40540540540540543</v>
      </c>
      <c r="X25" s="110">
        <f>W25*U25</f>
        <v>6.0810810810810816</v>
      </c>
      <c r="Y25" s="130"/>
      <c r="Z25" s="83">
        <f>S25*(1-Y25)</f>
        <v>12272.85</v>
      </c>
      <c r="AA25" s="29">
        <v>0</v>
      </c>
      <c r="AB25" s="29">
        <f t="shared" si="16"/>
        <v>15</v>
      </c>
      <c r="AC25" s="40"/>
      <c r="AD25" s="36">
        <f t="shared" si="10"/>
        <v>0</v>
      </c>
      <c r="AE25" s="37">
        <f t="shared" si="11"/>
        <v>0</v>
      </c>
      <c r="AF25" s="130"/>
      <c r="AG25" s="83">
        <f>Z25*(1-AF25)</f>
        <v>12272.85</v>
      </c>
      <c r="AH25" s="29">
        <v>0</v>
      </c>
      <c r="AI25" s="29">
        <f t="shared" si="18"/>
        <v>15</v>
      </c>
      <c r="AJ25" s="40"/>
      <c r="AK25" s="36">
        <f t="shared" si="12"/>
        <v>0</v>
      </c>
      <c r="AL25" s="37">
        <f t="shared" si="13"/>
        <v>0</v>
      </c>
    </row>
    <row r="26" spans="1:38" s="3" customFormat="1" ht="35.1" customHeight="1" x14ac:dyDescent="0.15">
      <c r="A26" s="20"/>
      <c r="B26" s="47" t="s">
        <v>39</v>
      </c>
      <c r="C26" s="85">
        <v>15000</v>
      </c>
      <c r="D26" s="91">
        <v>10</v>
      </c>
      <c r="E26" s="83">
        <v>6000</v>
      </c>
      <c r="F26" s="29">
        <f t="shared" si="0"/>
        <v>56.666666666666671</v>
      </c>
      <c r="G26" s="29">
        <f t="shared" si="19"/>
        <v>66.666666666666671</v>
      </c>
      <c r="H26" s="92"/>
      <c r="I26" s="72">
        <f t="shared" si="1"/>
        <v>0</v>
      </c>
      <c r="J26" s="124">
        <f t="shared" si="27"/>
        <v>0</v>
      </c>
      <c r="K26" s="45"/>
      <c r="L26" s="83">
        <f>E26*(1-K26)</f>
        <v>6000</v>
      </c>
      <c r="M26" s="29">
        <f t="shared" si="3"/>
        <v>56.666666666666671</v>
      </c>
      <c r="N26" s="29">
        <f t="shared" si="14"/>
        <v>66.666666666666671</v>
      </c>
      <c r="O26" s="40"/>
      <c r="P26" s="36">
        <f t="shared" si="22"/>
        <v>0</v>
      </c>
      <c r="Q26" s="37">
        <f t="shared" si="26"/>
        <v>0</v>
      </c>
      <c r="R26" s="45"/>
      <c r="S26" s="83">
        <f>L26*(1-R26)</f>
        <v>6000</v>
      </c>
      <c r="T26" s="29">
        <v>0</v>
      </c>
      <c r="U26" s="29">
        <f t="shared" si="15"/>
        <v>10</v>
      </c>
      <c r="V26" s="40"/>
      <c r="W26" s="36">
        <f t="shared" ref="W26:W51" si="31">C26/$C$52*V26</f>
        <v>0</v>
      </c>
      <c r="X26" s="37">
        <f t="shared" ref="X26:X51" si="32">W26*U26</f>
        <v>0</v>
      </c>
      <c r="Y26" s="45"/>
      <c r="Z26" s="83">
        <f>S26*(1-Y26)</f>
        <v>6000</v>
      </c>
      <c r="AA26" s="29">
        <f t="shared" si="9"/>
        <v>56.666666666666671</v>
      </c>
      <c r="AB26" s="29">
        <f t="shared" si="16"/>
        <v>66.666666666666671</v>
      </c>
      <c r="AC26" s="40"/>
      <c r="AD26" s="36">
        <f t="shared" si="10"/>
        <v>0</v>
      </c>
      <c r="AE26" s="37">
        <f t="shared" si="11"/>
        <v>0</v>
      </c>
      <c r="AF26" s="45"/>
      <c r="AG26" s="83">
        <f>Z26*(1-AF26)</f>
        <v>6000</v>
      </c>
      <c r="AH26" s="29">
        <f t="shared" si="17"/>
        <v>33.999999999999993</v>
      </c>
      <c r="AI26" s="29">
        <f t="shared" si="18"/>
        <v>43.999999999999993</v>
      </c>
      <c r="AJ26" s="40"/>
      <c r="AK26" s="36">
        <f t="shared" si="12"/>
        <v>0</v>
      </c>
      <c r="AL26" s="37">
        <f t="shared" si="13"/>
        <v>0</v>
      </c>
    </row>
    <row r="27" spans="1:38" s="3" customFormat="1" ht="35.1" customHeight="1" x14ac:dyDescent="0.15">
      <c r="A27" s="20"/>
      <c r="B27" s="47" t="s">
        <v>40</v>
      </c>
      <c r="C27" s="85">
        <v>15000</v>
      </c>
      <c r="D27" s="91">
        <v>10</v>
      </c>
      <c r="E27" s="83">
        <v>6600</v>
      </c>
      <c r="F27" s="29">
        <f t="shared" si="0"/>
        <v>45.333333333333343</v>
      </c>
      <c r="G27" s="29">
        <f t="shared" si="19"/>
        <v>55.333333333333343</v>
      </c>
      <c r="H27" s="92"/>
      <c r="I27" s="72">
        <f t="shared" si="1"/>
        <v>0</v>
      </c>
      <c r="J27" s="124">
        <f t="shared" si="27"/>
        <v>0</v>
      </c>
      <c r="K27" s="45"/>
      <c r="L27" s="83">
        <f t="shared" ref="L27:L51" si="33">E27*(1-K27)</f>
        <v>6600</v>
      </c>
      <c r="M27" s="29">
        <f t="shared" si="3"/>
        <v>45.333333333333343</v>
      </c>
      <c r="N27" s="29">
        <f t="shared" si="14"/>
        <v>55.333333333333343</v>
      </c>
      <c r="O27" s="40"/>
      <c r="P27" s="36">
        <f t="shared" si="22"/>
        <v>0</v>
      </c>
      <c r="Q27" s="37">
        <f t="shared" si="26"/>
        <v>0</v>
      </c>
      <c r="R27" s="45"/>
      <c r="S27" s="83">
        <f t="shared" ref="S27:S51" si="34">L27*(1-R27)</f>
        <v>6600</v>
      </c>
      <c r="T27" s="29">
        <f t="shared" si="6"/>
        <v>45.333333333333343</v>
      </c>
      <c r="U27" s="29">
        <f t="shared" si="15"/>
        <v>55.333333333333343</v>
      </c>
      <c r="V27" s="40"/>
      <c r="W27" s="36">
        <f t="shared" si="31"/>
        <v>0</v>
      </c>
      <c r="X27" s="37">
        <f t="shared" si="32"/>
        <v>0</v>
      </c>
      <c r="Y27" s="45"/>
      <c r="Z27" s="83">
        <f t="shared" ref="Z27:Z51" si="35">S27*(1-Y27)</f>
        <v>6600</v>
      </c>
      <c r="AA27" s="29">
        <f t="shared" si="9"/>
        <v>45.333333333333343</v>
      </c>
      <c r="AB27" s="29">
        <f t="shared" si="16"/>
        <v>55.333333333333343</v>
      </c>
      <c r="AC27" s="40"/>
      <c r="AD27" s="36">
        <f t="shared" si="10"/>
        <v>0</v>
      </c>
      <c r="AE27" s="37">
        <f t="shared" si="11"/>
        <v>0</v>
      </c>
      <c r="AF27" s="45"/>
      <c r="AG27" s="83">
        <f t="shared" ref="AG27:AG51" si="36">Z27*(1-AF27)</f>
        <v>6600</v>
      </c>
      <c r="AH27" s="29">
        <f t="shared" si="17"/>
        <v>20.399999999999999</v>
      </c>
      <c r="AI27" s="29">
        <f t="shared" si="18"/>
        <v>30.4</v>
      </c>
      <c r="AJ27" s="40"/>
      <c r="AK27" s="36">
        <f t="shared" si="12"/>
        <v>0</v>
      </c>
      <c r="AL27" s="37">
        <f t="shared" si="13"/>
        <v>0</v>
      </c>
    </row>
    <row r="28" spans="1:38" s="3" customFormat="1" ht="35.1" customHeight="1" x14ac:dyDescent="0.15">
      <c r="A28" s="20"/>
      <c r="B28" s="47" t="s">
        <v>41</v>
      </c>
      <c r="C28" s="85">
        <v>15000</v>
      </c>
      <c r="D28" s="91">
        <v>10</v>
      </c>
      <c r="E28" s="83">
        <v>5700</v>
      </c>
      <c r="F28" s="29">
        <f t="shared" si="0"/>
        <v>62.333333333333336</v>
      </c>
      <c r="G28" s="29">
        <f t="shared" si="19"/>
        <v>72.333333333333343</v>
      </c>
      <c r="H28" s="92"/>
      <c r="I28" s="72">
        <f t="shared" si="1"/>
        <v>0</v>
      </c>
      <c r="J28" s="124">
        <f t="shared" si="27"/>
        <v>0</v>
      </c>
      <c r="K28" s="45"/>
      <c r="L28" s="83">
        <f t="shared" si="33"/>
        <v>5700</v>
      </c>
      <c r="M28" s="29">
        <f t="shared" si="3"/>
        <v>62.333333333333336</v>
      </c>
      <c r="N28" s="29">
        <f t="shared" si="14"/>
        <v>72.333333333333343</v>
      </c>
      <c r="O28" s="40"/>
      <c r="P28" s="36">
        <f t="shared" si="22"/>
        <v>0</v>
      </c>
      <c r="Q28" s="37">
        <f t="shared" si="26"/>
        <v>0</v>
      </c>
      <c r="R28" s="45"/>
      <c r="S28" s="83">
        <f t="shared" si="34"/>
        <v>5700</v>
      </c>
      <c r="T28" s="29">
        <f t="shared" si="6"/>
        <v>62.333333333333336</v>
      </c>
      <c r="U28" s="29">
        <f t="shared" si="15"/>
        <v>72.333333333333343</v>
      </c>
      <c r="V28" s="40"/>
      <c r="W28" s="36">
        <f t="shared" si="31"/>
        <v>0</v>
      </c>
      <c r="X28" s="37">
        <f t="shared" si="32"/>
        <v>0</v>
      </c>
      <c r="Y28" s="45"/>
      <c r="Z28" s="83">
        <f t="shared" si="35"/>
        <v>5700</v>
      </c>
      <c r="AA28" s="29">
        <f t="shared" si="9"/>
        <v>62.333333333333336</v>
      </c>
      <c r="AB28" s="29">
        <f t="shared" si="16"/>
        <v>72.333333333333343</v>
      </c>
      <c r="AC28" s="40"/>
      <c r="AD28" s="36">
        <f t="shared" si="10"/>
        <v>0</v>
      </c>
      <c r="AE28" s="37">
        <f t="shared" si="11"/>
        <v>0</v>
      </c>
      <c r="AF28" s="45"/>
      <c r="AG28" s="83">
        <f t="shared" si="36"/>
        <v>5700</v>
      </c>
      <c r="AH28" s="29">
        <f t="shared" si="17"/>
        <v>40.799999999999997</v>
      </c>
      <c r="AI28" s="29">
        <f t="shared" si="18"/>
        <v>50.8</v>
      </c>
      <c r="AJ28" s="40"/>
      <c r="AK28" s="36">
        <f t="shared" si="12"/>
        <v>0</v>
      </c>
      <c r="AL28" s="37">
        <f t="shared" si="13"/>
        <v>0</v>
      </c>
    </row>
    <row r="29" spans="1:38" s="3" customFormat="1" ht="35.1" customHeight="1" x14ac:dyDescent="0.15">
      <c r="A29" s="20"/>
      <c r="B29" s="47" t="s">
        <v>42</v>
      </c>
      <c r="C29" s="85">
        <v>15000</v>
      </c>
      <c r="D29" s="91">
        <v>10</v>
      </c>
      <c r="E29" s="83">
        <v>7500</v>
      </c>
      <c r="F29" s="29">
        <f t="shared" si="0"/>
        <v>28.333333333333329</v>
      </c>
      <c r="G29" s="29">
        <f t="shared" si="19"/>
        <v>38.333333333333329</v>
      </c>
      <c r="H29" s="92"/>
      <c r="I29" s="72">
        <f t="shared" si="1"/>
        <v>0</v>
      </c>
      <c r="J29" s="124">
        <f t="shared" si="27"/>
        <v>0</v>
      </c>
      <c r="K29" s="45"/>
      <c r="L29" s="83">
        <f t="shared" si="33"/>
        <v>7500</v>
      </c>
      <c r="M29" s="29">
        <f t="shared" si="3"/>
        <v>28.333333333333329</v>
      </c>
      <c r="N29" s="29">
        <f t="shared" si="14"/>
        <v>38.333333333333329</v>
      </c>
      <c r="O29" s="40"/>
      <c r="P29" s="36">
        <f t="shared" si="22"/>
        <v>0</v>
      </c>
      <c r="Q29" s="37">
        <f t="shared" si="26"/>
        <v>0</v>
      </c>
      <c r="R29" s="45"/>
      <c r="S29" s="83">
        <f t="shared" si="34"/>
        <v>7500</v>
      </c>
      <c r="T29" s="29">
        <f t="shared" si="6"/>
        <v>28.333333333333329</v>
      </c>
      <c r="U29" s="29">
        <f t="shared" si="15"/>
        <v>38.333333333333329</v>
      </c>
      <c r="V29" s="40"/>
      <c r="W29" s="36">
        <f t="shared" si="31"/>
        <v>0</v>
      </c>
      <c r="X29" s="37">
        <f t="shared" si="32"/>
        <v>0</v>
      </c>
      <c r="Y29" s="45"/>
      <c r="Z29" s="83">
        <f t="shared" si="35"/>
        <v>7500</v>
      </c>
      <c r="AA29" s="29">
        <f t="shared" si="9"/>
        <v>28.333333333333329</v>
      </c>
      <c r="AB29" s="29">
        <f t="shared" si="16"/>
        <v>38.333333333333329</v>
      </c>
      <c r="AC29" s="40"/>
      <c r="AD29" s="36">
        <f t="shared" si="10"/>
        <v>0</v>
      </c>
      <c r="AE29" s="37">
        <f t="shared" si="11"/>
        <v>0</v>
      </c>
      <c r="AF29" s="45"/>
      <c r="AG29" s="83">
        <f t="shared" si="36"/>
        <v>7500</v>
      </c>
      <c r="AH29" s="29">
        <f t="shared" si="17"/>
        <v>0</v>
      </c>
      <c r="AI29" s="29">
        <f t="shared" si="18"/>
        <v>10</v>
      </c>
      <c r="AJ29" s="40"/>
      <c r="AK29" s="36">
        <f t="shared" si="12"/>
        <v>0</v>
      </c>
      <c r="AL29" s="37">
        <f t="shared" si="13"/>
        <v>0</v>
      </c>
    </row>
    <row r="30" spans="1:38" s="3" customFormat="1" ht="35.1" customHeight="1" x14ac:dyDescent="0.15">
      <c r="A30" s="20"/>
      <c r="B30" s="47" t="s">
        <v>43</v>
      </c>
      <c r="C30" s="85">
        <v>15000</v>
      </c>
      <c r="D30" s="91">
        <v>15</v>
      </c>
      <c r="E30" s="83">
        <v>11700</v>
      </c>
      <c r="F30" s="29">
        <v>0</v>
      </c>
      <c r="G30" s="29">
        <f t="shared" si="19"/>
        <v>15</v>
      </c>
      <c r="H30" s="92"/>
      <c r="I30" s="72">
        <f t="shared" si="1"/>
        <v>0</v>
      </c>
      <c r="J30" s="124">
        <f t="shared" si="27"/>
        <v>0</v>
      </c>
      <c r="K30" s="129"/>
      <c r="L30" s="83">
        <f t="shared" si="33"/>
        <v>11700</v>
      </c>
      <c r="M30" s="29">
        <v>0</v>
      </c>
      <c r="N30" s="29">
        <f t="shared" si="14"/>
        <v>15</v>
      </c>
      <c r="O30" s="40"/>
      <c r="P30" s="36">
        <f t="shared" si="22"/>
        <v>0</v>
      </c>
      <c r="Q30" s="37">
        <f t="shared" si="26"/>
        <v>0</v>
      </c>
      <c r="R30" s="129"/>
      <c r="S30" s="83">
        <f t="shared" si="34"/>
        <v>11700</v>
      </c>
      <c r="T30" s="29">
        <v>0</v>
      </c>
      <c r="U30" s="29">
        <f t="shared" si="15"/>
        <v>15</v>
      </c>
      <c r="V30" s="40"/>
      <c r="W30" s="36">
        <f t="shared" si="31"/>
        <v>0</v>
      </c>
      <c r="X30" s="37">
        <f t="shared" si="32"/>
        <v>0</v>
      </c>
      <c r="Y30" s="134">
        <v>8.9179999999999995E-2</v>
      </c>
      <c r="Z30" s="135">
        <f t="shared" si="35"/>
        <v>10656.593999999999</v>
      </c>
      <c r="AA30" s="107">
        <v>0</v>
      </c>
      <c r="AB30" s="107">
        <f t="shared" si="16"/>
        <v>15</v>
      </c>
      <c r="AC30" s="108">
        <v>1</v>
      </c>
      <c r="AD30" s="109">
        <f t="shared" ref="AD30:AD51" si="37">C30/$C$52*AC30</f>
        <v>0.40540540540540543</v>
      </c>
      <c r="AE30" s="110">
        <f>AD30*AB30</f>
        <v>6.0810810810810816</v>
      </c>
      <c r="AF30" s="129"/>
      <c r="AG30" s="83">
        <f t="shared" si="36"/>
        <v>10656.593999999999</v>
      </c>
      <c r="AH30" s="29">
        <v>0</v>
      </c>
      <c r="AI30" s="29">
        <f t="shared" si="18"/>
        <v>15</v>
      </c>
      <c r="AJ30" s="40"/>
      <c r="AK30" s="36">
        <f t="shared" si="12"/>
        <v>0</v>
      </c>
      <c r="AL30" s="37">
        <f t="shared" si="13"/>
        <v>0</v>
      </c>
    </row>
    <row r="31" spans="1:38" s="3" customFormat="1" ht="35.1" customHeight="1" x14ac:dyDescent="0.15">
      <c r="A31" s="20"/>
      <c r="B31" s="93" t="s">
        <v>44</v>
      </c>
      <c r="C31" s="94">
        <v>15000</v>
      </c>
      <c r="D31" s="95">
        <v>10</v>
      </c>
      <c r="E31" s="96">
        <v>7500</v>
      </c>
      <c r="F31" s="54">
        <f t="shared" si="0"/>
        <v>28.333333333333329</v>
      </c>
      <c r="G31" s="54">
        <f t="shared" si="19"/>
        <v>38.333333333333329</v>
      </c>
      <c r="H31" s="97"/>
      <c r="I31" s="77">
        <f t="shared" si="1"/>
        <v>0</v>
      </c>
      <c r="J31" s="125">
        <f t="shared" si="27"/>
        <v>0</v>
      </c>
      <c r="K31" s="131"/>
      <c r="L31" s="96">
        <f t="shared" si="33"/>
        <v>7500</v>
      </c>
      <c r="M31" s="54">
        <f t="shared" si="3"/>
        <v>28.333333333333329</v>
      </c>
      <c r="N31" s="54">
        <f t="shared" si="14"/>
        <v>38.333333333333329</v>
      </c>
      <c r="O31" s="132"/>
      <c r="P31" s="56">
        <f t="shared" si="22"/>
        <v>0</v>
      </c>
      <c r="Q31" s="57">
        <f t="shared" si="26"/>
        <v>0</v>
      </c>
      <c r="R31" s="131"/>
      <c r="S31" s="96">
        <f t="shared" si="34"/>
        <v>7500</v>
      </c>
      <c r="T31" s="54">
        <f t="shared" si="6"/>
        <v>28.333333333333329</v>
      </c>
      <c r="U31" s="54">
        <f t="shared" si="15"/>
        <v>38.333333333333329</v>
      </c>
      <c r="V31" s="132"/>
      <c r="W31" s="36">
        <f t="shared" si="31"/>
        <v>0</v>
      </c>
      <c r="X31" s="57">
        <f t="shared" si="32"/>
        <v>0</v>
      </c>
      <c r="Y31" s="131"/>
      <c r="Z31" s="96">
        <f t="shared" si="35"/>
        <v>7500</v>
      </c>
      <c r="AA31" s="54">
        <f t="shared" si="9"/>
        <v>28.333333333333329</v>
      </c>
      <c r="AB31" s="54">
        <f t="shared" si="16"/>
        <v>38.333333333333329</v>
      </c>
      <c r="AC31" s="132"/>
      <c r="AD31" s="36">
        <f t="shared" si="37"/>
        <v>0</v>
      </c>
      <c r="AE31" s="57">
        <f t="shared" ref="AE31:AE51" si="38">AD31*AB31</f>
        <v>0</v>
      </c>
      <c r="AF31" s="152">
        <v>0.5</v>
      </c>
      <c r="AG31" s="135">
        <f t="shared" si="36"/>
        <v>3750</v>
      </c>
      <c r="AH31" s="107">
        <f t="shared" si="17"/>
        <v>85</v>
      </c>
      <c r="AI31" s="107">
        <f t="shared" si="18"/>
        <v>95</v>
      </c>
      <c r="AJ31" s="108">
        <v>1</v>
      </c>
      <c r="AK31" s="109">
        <f>C31/$C$52*AJ31</f>
        <v>0.40540540540540543</v>
      </c>
      <c r="AL31" s="110">
        <f>AK31*AI31</f>
        <v>38.513513513513516</v>
      </c>
    </row>
    <row r="32" spans="1:38" s="3" customFormat="1" ht="35.1" customHeight="1" thickBot="1" x14ac:dyDescent="0.2">
      <c r="A32" s="21"/>
      <c r="B32" s="48" t="s">
        <v>45</v>
      </c>
      <c r="C32" s="98">
        <v>15000</v>
      </c>
      <c r="D32" s="99">
        <v>10</v>
      </c>
      <c r="E32" s="100">
        <v>5100</v>
      </c>
      <c r="F32" s="101">
        <f t="shared" si="0"/>
        <v>73.666666666666671</v>
      </c>
      <c r="G32" s="101">
        <f t="shared" si="19"/>
        <v>83.666666666666671</v>
      </c>
      <c r="H32" s="102"/>
      <c r="I32" s="103">
        <f t="shared" si="1"/>
        <v>0</v>
      </c>
      <c r="J32" s="126">
        <f t="shared" si="27"/>
        <v>0</v>
      </c>
      <c r="K32" s="70"/>
      <c r="L32" s="133">
        <f t="shared" si="33"/>
        <v>5100</v>
      </c>
      <c r="M32" s="31">
        <f t="shared" si="3"/>
        <v>73.666666666666671</v>
      </c>
      <c r="N32" s="31">
        <f t="shared" si="14"/>
        <v>83.666666666666671</v>
      </c>
      <c r="O32" s="71"/>
      <c r="P32" s="68">
        <f t="shared" si="22"/>
        <v>0</v>
      </c>
      <c r="Q32" s="69">
        <f t="shared" si="26"/>
        <v>0</v>
      </c>
      <c r="R32" s="43"/>
      <c r="S32" s="113">
        <f t="shared" si="34"/>
        <v>5100</v>
      </c>
      <c r="T32" s="101">
        <f t="shared" si="6"/>
        <v>73.666666666666671</v>
      </c>
      <c r="U32" s="101">
        <f t="shared" si="15"/>
        <v>83.666666666666671</v>
      </c>
      <c r="V32" s="41"/>
      <c r="W32" s="38">
        <f t="shared" si="31"/>
        <v>0</v>
      </c>
      <c r="X32" s="39">
        <f t="shared" si="32"/>
        <v>0</v>
      </c>
      <c r="Y32" s="43"/>
      <c r="Z32" s="113">
        <f t="shared" si="35"/>
        <v>5100</v>
      </c>
      <c r="AA32" s="101">
        <f t="shared" si="9"/>
        <v>73.666666666666671</v>
      </c>
      <c r="AB32" s="101">
        <f t="shared" si="16"/>
        <v>83.666666666666671</v>
      </c>
      <c r="AC32" s="41"/>
      <c r="AD32" s="38">
        <f t="shared" si="37"/>
        <v>0</v>
      </c>
      <c r="AE32" s="39">
        <f t="shared" si="38"/>
        <v>0</v>
      </c>
      <c r="AF32" s="43"/>
      <c r="AG32" s="113">
        <f t="shared" si="36"/>
        <v>5100</v>
      </c>
      <c r="AH32" s="101">
        <f t="shared" si="17"/>
        <v>54.399999999999991</v>
      </c>
      <c r="AI32" s="101">
        <f t="shared" si="18"/>
        <v>64.399999999999991</v>
      </c>
      <c r="AJ32" s="41"/>
      <c r="AK32" s="38">
        <f t="shared" ref="AK32:AK51" si="39">C32/$C$52*AJ32</f>
        <v>0</v>
      </c>
      <c r="AL32" s="39">
        <f t="shared" ref="AL32:AL51" si="40">AK32*AI32</f>
        <v>0</v>
      </c>
    </row>
    <row r="33" spans="1:38" s="3" customFormat="1" ht="35.1" customHeight="1" x14ac:dyDescent="0.15">
      <c r="A33" s="19" t="s">
        <v>50</v>
      </c>
      <c r="B33" s="46" t="s">
        <v>22</v>
      </c>
      <c r="C33" s="22">
        <v>22000</v>
      </c>
      <c r="D33" s="89">
        <v>10</v>
      </c>
      <c r="E33" s="90">
        <v>20000</v>
      </c>
      <c r="F33" s="25">
        <f t="shared" ref="F33:F51" si="41">$U$2*(2-E33/MIN(E$33:E$51))</f>
        <v>28.333333333333329</v>
      </c>
      <c r="G33" s="25">
        <f t="shared" ref="G33:G51" si="42">D33+F33</f>
        <v>38.333333333333329</v>
      </c>
      <c r="H33" s="33"/>
      <c r="I33" s="112">
        <f t="shared" si="1"/>
        <v>0</v>
      </c>
      <c r="J33" s="127">
        <f t="shared" si="27"/>
        <v>0</v>
      </c>
      <c r="K33" s="44"/>
      <c r="L33" s="90">
        <f t="shared" si="33"/>
        <v>20000</v>
      </c>
      <c r="M33" s="25">
        <f t="shared" ref="M33:M51" si="43">$U$2*(2-L33/MIN($L$33:$L$51))</f>
        <v>28.333333333333329</v>
      </c>
      <c r="N33" s="25">
        <f t="shared" si="14"/>
        <v>38.333333333333329</v>
      </c>
      <c r="O33" s="42"/>
      <c r="P33" s="34">
        <f t="shared" si="22"/>
        <v>0</v>
      </c>
      <c r="Q33" s="35">
        <f t="shared" si="26"/>
        <v>0</v>
      </c>
      <c r="R33" s="141"/>
      <c r="S33" s="142">
        <f t="shared" si="34"/>
        <v>20000</v>
      </c>
      <c r="T33" s="88">
        <f t="shared" ref="T33:T51" si="44">$U$2*(2-S33/MIN($L$33:$L$51))</f>
        <v>28.333333333333329</v>
      </c>
      <c r="U33" s="88">
        <f t="shared" si="15"/>
        <v>38.333333333333329</v>
      </c>
      <c r="V33" s="143"/>
      <c r="W33" s="78">
        <f t="shared" si="31"/>
        <v>0</v>
      </c>
      <c r="X33" s="111">
        <f t="shared" si="32"/>
        <v>0</v>
      </c>
      <c r="Y33" s="44"/>
      <c r="Z33" s="90">
        <f t="shared" si="35"/>
        <v>20000</v>
      </c>
      <c r="AA33" s="25">
        <f t="shared" ref="AA33:AA51" si="45">$U$2*(2-Z33/MIN($L$33:$L$51))</f>
        <v>28.333333333333329</v>
      </c>
      <c r="AB33" s="25">
        <f t="shared" si="16"/>
        <v>38.333333333333329</v>
      </c>
      <c r="AC33" s="42"/>
      <c r="AD33" s="34">
        <f t="shared" si="37"/>
        <v>0</v>
      </c>
      <c r="AE33" s="35">
        <f t="shared" si="38"/>
        <v>0</v>
      </c>
      <c r="AF33" s="141"/>
      <c r="AG33" s="153">
        <f t="shared" si="36"/>
        <v>20000</v>
      </c>
      <c r="AH33" s="154">
        <f>$U$2*(2-AG33/MIN($AG$33:$AG$51))</f>
        <v>23.911728310188387</v>
      </c>
      <c r="AI33" s="88">
        <f t="shared" si="18"/>
        <v>33.911728310188387</v>
      </c>
      <c r="AJ33" s="143"/>
      <c r="AK33" s="78">
        <f t="shared" si="39"/>
        <v>0</v>
      </c>
      <c r="AL33" s="111">
        <f t="shared" si="40"/>
        <v>0</v>
      </c>
    </row>
    <row r="34" spans="1:38" s="3" customFormat="1" ht="35.1" customHeight="1" x14ac:dyDescent="0.15">
      <c r="A34" s="20"/>
      <c r="B34" s="47" t="s">
        <v>46</v>
      </c>
      <c r="C34" s="85">
        <v>22000</v>
      </c>
      <c r="D34" s="91">
        <v>10</v>
      </c>
      <c r="E34" s="83">
        <v>19400</v>
      </c>
      <c r="F34" s="29">
        <f t="shared" si="41"/>
        <v>32.583333333333329</v>
      </c>
      <c r="G34" s="29">
        <f t="shared" si="42"/>
        <v>42.583333333333329</v>
      </c>
      <c r="H34" s="92"/>
      <c r="I34" s="72">
        <f t="shared" si="1"/>
        <v>0</v>
      </c>
      <c r="J34" s="124">
        <f t="shared" si="27"/>
        <v>0</v>
      </c>
      <c r="K34" s="45"/>
      <c r="L34" s="83">
        <f t="shared" si="33"/>
        <v>19400</v>
      </c>
      <c r="M34" s="29">
        <f t="shared" si="43"/>
        <v>32.583333333333329</v>
      </c>
      <c r="N34" s="29">
        <f t="shared" si="14"/>
        <v>42.583333333333329</v>
      </c>
      <c r="O34" s="40"/>
      <c r="P34" s="56">
        <f t="shared" si="22"/>
        <v>0</v>
      </c>
      <c r="Q34" s="37">
        <f t="shared" si="26"/>
        <v>0</v>
      </c>
      <c r="R34" s="45"/>
      <c r="S34" s="83">
        <f t="shared" si="34"/>
        <v>19400</v>
      </c>
      <c r="T34" s="29">
        <f t="shared" si="44"/>
        <v>32.583333333333329</v>
      </c>
      <c r="U34" s="29">
        <f t="shared" si="15"/>
        <v>42.583333333333329</v>
      </c>
      <c r="V34" s="40"/>
      <c r="W34" s="36">
        <f t="shared" si="31"/>
        <v>0</v>
      </c>
      <c r="X34" s="37">
        <f t="shared" si="32"/>
        <v>0</v>
      </c>
      <c r="Y34" s="45"/>
      <c r="Z34" s="83">
        <f t="shared" si="35"/>
        <v>19400</v>
      </c>
      <c r="AA34" s="29">
        <f t="shared" si="45"/>
        <v>32.583333333333329</v>
      </c>
      <c r="AB34" s="29">
        <f t="shared" si="16"/>
        <v>42.583333333333329</v>
      </c>
      <c r="AC34" s="40"/>
      <c r="AD34" s="36">
        <f t="shared" si="37"/>
        <v>0</v>
      </c>
      <c r="AE34" s="37">
        <f t="shared" si="38"/>
        <v>0</v>
      </c>
      <c r="AF34" s="45"/>
      <c r="AG34" s="67">
        <f t="shared" si="36"/>
        <v>19400</v>
      </c>
      <c r="AH34" s="31">
        <f t="shared" ref="AH34:AH51" si="46">$U$2*(2-AG34/MIN($AG$33:$AG$51))</f>
        <v>28.294376460882738</v>
      </c>
      <c r="AI34" s="29">
        <f t="shared" si="18"/>
        <v>38.294376460882738</v>
      </c>
      <c r="AJ34" s="40"/>
      <c r="AK34" s="36">
        <f t="shared" si="39"/>
        <v>0</v>
      </c>
      <c r="AL34" s="37">
        <f t="shared" si="40"/>
        <v>0</v>
      </c>
    </row>
    <row r="35" spans="1:38" s="3" customFormat="1" ht="35.1" customHeight="1" x14ac:dyDescent="0.15">
      <c r="A35" s="20"/>
      <c r="B35" s="47" t="s">
        <v>28</v>
      </c>
      <c r="C35" s="85">
        <v>22000</v>
      </c>
      <c r="D35" s="91">
        <v>10</v>
      </c>
      <c r="E35" s="83">
        <v>14800</v>
      </c>
      <c r="F35" s="29">
        <f t="shared" si="41"/>
        <v>65.166666666666657</v>
      </c>
      <c r="G35" s="29">
        <f t="shared" si="42"/>
        <v>75.166666666666657</v>
      </c>
      <c r="H35" s="92"/>
      <c r="I35" s="72">
        <f t="shared" si="1"/>
        <v>0</v>
      </c>
      <c r="J35" s="124">
        <f t="shared" si="27"/>
        <v>0</v>
      </c>
      <c r="K35" s="45"/>
      <c r="L35" s="83">
        <f t="shared" si="33"/>
        <v>14800</v>
      </c>
      <c r="M35" s="29">
        <f t="shared" si="43"/>
        <v>65.166666666666657</v>
      </c>
      <c r="N35" s="29">
        <f t="shared" si="14"/>
        <v>75.166666666666657</v>
      </c>
      <c r="O35" s="40"/>
      <c r="P35" s="56">
        <f t="shared" si="22"/>
        <v>0</v>
      </c>
      <c r="Q35" s="37">
        <f t="shared" si="26"/>
        <v>0</v>
      </c>
      <c r="R35" s="45"/>
      <c r="S35" s="83">
        <f t="shared" si="34"/>
        <v>14800</v>
      </c>
      <c r="T35" s="29">
        <f t="shared" si="44"/>
        <v>65.166666666666657</v>
      </c>
      <c r="U35" s="29">
        <f t="shared" si="15"/>
        <v>75.166666666666657</v>
      </c>
      <c r="V35" s="40"/>
      <c r="W35" s="36">
        <f t="shared" si="31"/>
        <v>0</v>
      </c>
      <c r="X35" s="37">
        <f t="shared" si="32"/>
        <v>0</v>
      </c>
      <c r="Y35" s="45"/>
      <c r="Z35" s="83">
        <f t="shared" si="35"/>
        <v>14800</v>
      </c>
      <c r="AA35" s="29">
        <f t="shared" si="45"/>
        <v>65.166666666666657</v>
      </c>
      <c r="AB35" s="29">
        <f t="shared" si="16"/>
        <v>75.166666666666657</v>
      </c>
      <c r="AC35" s="40"/>
      <c r="AD35" s="36">
        <f t="shared" si="37"/>
        <v>0</v>
      </c>
      <c r="AE35" s="37">
        <f t="shared" si="38"/>
        <v>0</v>
      </c>
      <c r="AF35" s="70"/>
      <c r="AG35" s="67">
        <f t="shared" si="36"/>
        <v>14800</v>
      </c>
      <c r="AH35" s="31">
        <f t="shared" si="46"/>
        <v>61.894678949539397</v>
      </c>
      <c r="AI35" s="29">
        <f t="shared" si="18"/>
        <v>71.894678949539397</v>
      </c>
      <c r="AJ35" s="71"/>
      <c r="AK35" s="68">
        <f t="shared" si="39"/>
        <v>0</v>
      </c>
      <c r="AL35" s="69">
        <f t="shared" si="40"/>
        <v>0</v>
      </c>
    </row>
    <row r="36" spans="1:38" s="3" customFormat="1" ht="35.1" customHeight="1" x14ac:dyDescent="0.15">
      <c r="A36" s="20"/>
      <c r="B36" s="47" t="s">
        <v>29</v>
      </c>
      <c r="C36" s="85">
        <v>22000</v>
      </c>
      <c r="D36" s="91">
        <v>10</v>
      </c>
      <c r="E36" s="83">
        <v>15600</v>
      </c>
      <c r="F36" s="29">
        <f t="shared" si="41"/>
        <v>59.499999999999993</v>
      </c>
      <c r="G36" s="29">
        <f t="shared" si="42"/>
        <v>69.5</v>
      </c>
      <c r="H36" s="92"/>
      <c r="I36" s="72">
        <f t="shared" si="1"/>
        <v>0</v>
      </c>
      <c r="J36" s="124">
        <f t="shared" si="27"/>
        <v>0</v>
      </c>
      <c r="K36" s="134">
        <v>3.0980000000000001E-2</v>
      </c>
      <c r="L36" s="135">
        <f t="shared" si="33"/>
        <v>15116.712</v>
      </c>
      <c r="M36" s="107">
        <f t="shared" si="43"/>
        <v>62.923290000000009</v>
      </c>
      <c r="N36" s="107">
        <f t="shared" si="14"/>
        <v>72.923290000000009</v>
      </c>
      <c r="O36" s="108">
        <v>1</v>
      </c>
      <c r="P36" s="109">
        <f t="shared" si="22"/>
        <v>0.59459459459459463</v>
      </c>
      <c r="Q36" s="110">
        <f t="shared" si="26"/>
        <v>43.359794054054063</v>
      </c>
      <c r="R36" s="129"/>
      <c r="S36" s="83">
        <f t="shared" si="34"/>
        <v>15116.712</v>
      </c>
      <c r="T36" s="29">
        <f t="shared" si="44"/>
        <v>62.923290000000009</v>
      </c>
      <c r="U36" s="29">
        <f t="shared" si="15"/>
        <v>72.923290000000009</v>
      </c>
      <c r="V36" s="40"/>
      <c r="W36" s="36">
        <f t="shared" si="31"/>
        <v>0</v>
      </c>
      <c r="X36" s="37">
        <f t="shared" si="32"/>
        <v>0</v>
      </c>
      <c r="Y36" s="129"/>
      <c r="Z36" s="83">
        <f t="shared" si="35"/>
        <v>15116.712</v>
      </c>
      <c r="AA36" s="29">
        <f t="shared" si="45"/>
        <v>62.923290000000009</v>
      </c>
      <c r="AB36" s="29">
        <f t="shared" si="16"/>
        <v>72.923290000000009</v>
      </c>
      <c r="AC36" s="40"/>
      <c r="AD36" s="36">
        <f t="shared" si="37"/>
        <v>0</v>
      </c>
      <c r="AE36" s="37">
        <f t="shared" si="38"/>
        <v>0</v>
      </c>
      <c r="AF36" s="76"/>
      <c r="AG36" s="67">
        <f t="shared" si="36"/>
        <v>15116.712</v>
      </c>
      <c r="AH36" s="31">
        <f t="shared" si="46"/>
        <v>59.581283514368231</v>
      </c>
      <c r="AI36" s="29">
        <f t="shared" si="18"/>
        <v>69.581283514368238</v>
      </c>
      <c r="AJ36" s="71"/>
      <c r="AK36" s="68">
        <f t="shared" si="39"/>
        <v>0</v>
      </c>
      <c r="AL36" s="69">
        <f t="shared" si="40"/>
        <v>0</v>
      </c>
    </row>
    <row r="37" spans="1:38" s="3" customFormat="1" ht="35.1" customHeight="1" x14ac:dyDescent="0.15">
      <c r="A37" s="20"/>
      <c r="B37" s="47" t="s">
        <v>47</v>
      </c>
      <c r="C37" s="85">
        <v>22000</v>
      </c>
      <c r="D37" s="91">
        <v>10</v>
      </c>
      <c r="E37" s="83">
        <v>16000</v>
      </c>
      <c r="F37" s="29">
        <f t="shared" si="41"/>
        <v>56.666666666666671</v>
      </c>
      <c r="G37" s="29">
        <f t="shared" si="42"/>
        <v>66.666666666666671</v>
      </c>
      <c r="H37" s="92"/>
      <c r="I37" s="72">
        <f t="shared" si="1"/>
        <v>0</v>
      </c>
      <c r="J37" s="124">
        <f t="shared" si="27"/>
        <v>0</v>
      </c>
      <c r="K37" s="45"/>
      <c r="L37" s="83">
        <f t="shared" si="33"/>
        <v>16000</v>
      </c>
      <c r="M37" s="29">
        <f t="shared" si="43"/>
        <v>56.666666666666671</v>
      </c>
      <c r="N37" s="29">
        <f t="shared" si="14"/>
        <v>66.666666666666671</v>
      </c>
      <c r="O37" s="40"/>
      <c r="P37" s="56">
        <f t="shared" si="22"/>
        <v>0</v>
      </c>
      <c r="Q37" s="37">
        <f t="shared" si="26"/>
        <v>0</v>
      </c>
      <c r="R37" s="45"/>
      <c r="S37" s="83">
        <f t="shared" si="34"/>
        <v>16000</v>
      </c>
      <c r="T37" s="29">
        <f t="shared" si="44"/>
        <v>56.666666666666671</v>
      </c>
      <c r="U37" s="29">
        <f t="shared" si="15"/>
        <v>66.666666666666671</v>
      </c>
      <c r="V37" s="40"/>
      <c r="W37" s="36">
        <f t="shared" si="31"/>
        <v>0</v>
      </c>
      <c r="X37" s="37">
        <f t="shared" si="32"/>
        <v>0</v>
      </c>
      <c r="Y37" s="45"/>
      <c r="Z37" s="83">
        <f t="shared" si="35"/>
        <v>16000</v>
      </c>
      <c r="AA37" s="29">
        <f t="shared" si="45"/>
        <v>56.666666666666671</v>
      </c>
      <c r="AB37" s="29">
        <f t="shared" si="16"/>
        <v>66.666666666666671</v>
      </c>
      <c r="AC37" s="40"/>
      <c r="AD37" s="36">
        <f t="shared" si="37"/>
        <v>0</v>
      </c>
      <c r="AE37" s="37">
        <f t="shared" si="38"/>
        <v>0</v>
      </c>
      <c r="AF37" s="70"/>
      <c r="AG37" s="67">
        <f t="shared" si="36"/>
        <v>16000</v>
      </c>
      <c r="AH37" s="31">
        <f t="shared" si="46"/>
        <v>53.129382648150703</v>
      </c>
      <c r="AI37" s="29">
        <f t="shared" si="18"/>
        <v>63.129382648150703</v>
      </c>
      <c r="AJ37" s="71"/>
      <c r="AK37" s="68">
        <f t="shared" si="39"/>
        <v>0</v>
      </c>
      <c r="AL37" s="69">
        <f t="shared" si="40"/>
        <v>0</v>
      </c>
    </row>
    <row r="38" spans="1:38" s="3" customFormat="1" ht="35.1" customHeight="1" x14ac:dyDescent="0.15">
      <c r="A38" s="20"/>
      <c r="B38" s="47" t="s">
        <v>30</v>
      </c>
      <c r="C38" s="85">
        <v>22000</v>
      </c>
      <c r="D38" s="91">
        <v>5</v>
      </c>
      <c r="E38" s="83">
        <v>16000</v>
      </c>
      <c r="F38" s="29">
        <f t="shared" si="41"/>
        <v>56.666666666666671</v>
      </c>
      <c r="G38" s="29">
        <f t="shared" si="42"/>
        <v>61.666666666666671</v>
      </c>
      <c r="H38" s="92"/>
      <c r="I38" s="72">
        <f t="shared" si="1"/>
        <v>0</v>
      </c>
      <c r="J38" s="124">
        <f t="shared" si="27"/>
        <v>0</v>
      </c>
      <c r="K38" s="45"/>
      <c r="L38" s="83">
        <f t="shared" si="33"/>
        <v>16000</v>
      </c>
      <c r="M38" s="29">
        <f t="shared" si="43"/>
        <v>56.666666666666671</v>
      </c>
      <c r="N38" s="29">
        <f t="shared" si="14"/>
        <v>61.666666666666671</v>
      </c>
      <c r="O38" s="40"/>
      <c r="P38" s="56">
        <f t="shared" si="22"/>
        <v>0</v>
      </c>
      <c r="Q38" s="37">
        <f t="shared" si="26"/>
        <v>0</v>
      </c>
      <c r="R38" s="45"/>
      <c r="S38" s="83">
        <f t="shared" si="34"/>
        <v>16000</v>
      </c>
      <c r="T38" s="29">
        <f t="shared" si="44"/>
        <v>56.666666666666671</v>
      </c>
      <c r="U38" s="29">
        <f t="shared" si="15"/>
        <v>61.666666666666671</v>
      </c>
      <c r="V38" s="40"/>
      <c r="W38" s="36">
        <f t="shared" si="31"/>
        <v>0</v>
      </c>
      <c r="X38" s="37">
        <f t="shared" si="32"/>
        <v>0</v>
      </c>
      <c r="Y38" s="45"/>
      <c r="Z38" s="83">
        <f t="shared" si="35"/>
        <v>16000</v>
      </c>
      <c r="AA38" s="29">
        <f t="shared" si="45"/>
        <v>56.666666666666671</v>
      </c>
      <c r="AB38" s="29">
        <f t="shared" si="16"/>
        <v>61.666666666666671</v>
      </c>
      <c r="AC38" s="40"/>
      <c r="AD38" s="36">
        <f t="shared" si="37"/>
        <v>0</v>
      </c>
      <c r="AE38" s="37">
        <f t="shared" si="38"/>
        <v>0</v>
      </c>
      <c r="AF38" s="70"/>
      <c r="AG38" s="67">
        <f t="shared" si="36"/>
        <v>16000</v>
      </c>
      <c r="AH38" s="31">
        <f t="shared" si="46"/>
        <v>53.129382648150703</v>
      </c>
      <c r="AI38" s="29">
        <f t="shared" si="18"/>
        <v>58.129382648150703</v>
      </c>
      <c r="AJ38" s="71"/>
      <c r="AK38" s="68">
        <f t="shared" si="39"/>
        <v>0</v>
      </c>
      <c r="AL38" s="69">
        <f t="shared" si="40"/>
        <v>0</v>
      </c>
    </row>
    <row r="39" spans="1:38" s="3" customFormat="1" ht="35.1" customHeight="1" x14ac:dyDescent="0.15">
      <c r="A39" s="20"/>
      <c r="B39" s="47" t="s">
        <v>31</v>
      </c>
      <c r="C39" s="85">
        <v>22000</v>
      </c>
      <c r="D39" s="91">
        <v>10</v>
      </c>
      <c r="E39" s="83">
        <v>21800</v>
      </c>
      <c r="F39" s="29">
        <f t="shared" si="41"/>
        <v>15.583333333333334</v>
      </c>
      <c r="G39" s="29">
        <f t="shared" si="42"/>
        <v>25.583333333333336</v>
      </c>
      <c r="H39" s="92"/>
      <c r="I39" s="72">
        <f t="shared" si="1"/>
        <v>0</v>
      </c>
      <c r="J39" s="124">
        <f t="shared" si="27"/>
        <v>0</v>
      </c>
      <c r="K39" s="45"/>
      <c r="L39" s="83">
        <f t="shared" si="33"/>
        <v>21800</v>
      </c>
      <c r="M39" s="29">
        <f t="shared" si="43"/>
        <v>15.583333333333334</v>
      </c>
      <c r="N39" s="29">
        <f t="shared" si="14"/>
        <v>25.583333333333336</v>
      </c>
      <c r="O39" s="40"/>
      <c r="P39" s="56">
        <f t="shared" si="22"/>
        <v>0</v>
      </c>
      <c r="Q39" s="37">
        <f t="shared" si="26"/>
        <v>0</v>
      </c>
      <c r="R39" s="45"/>
      <c r="S39" s="83">
        <f t="shared" si="34"/>
        <v>21800</v>
      </c>
      <c r="T39" s="29">
        <f t="shared" si="44"/>
        <v>15.583333333333334</v>
      </c>
      <c r="U39" s="29">
        <f t="shared" si="15"/>
        <v>25.583333333333336</v>
      </c>
      <c r="V39" s="40"/>
      <c r="W39" s="36">
        <f t="shared" si="31"/>
        <v>0</v>
      </c>
      <c r="X39" s="37">
        <f t="shared" si="32"/>
        <v>0</v>
      </c>
      <c r="Y39" s="45"/>
      <c r="Z39" s="83">
        <f t="shared" si="35"/>
        <v>21800</v>
      </c>
      <c r="AA39" s="29">
        <f t="shared" si="45"/>
        <v>15.583333333333334</v>
      </c>
      <c r="AB39" s="29">
        <f t="shared" si="16"/>
        <v>25.583333333333336</v>
      </c>
      <c r="AC39" s="40"/>
      <c r="AD39" s="36">
        <f t="shared" si="37"/>
        <v>0</v>
      </c>
      <c r="AE39" s="37">
        <f t="shared" si="38"/>
        <v>0</v>
      </c>
      <c r="AF39" s="70"/>
      <c r="AG39" s="67">
        <f t="shared" si="36"/>
        <v>21800</v>
      </c>
      <c r="AH39" s="31">
        <f t="shared" si="46"/>
        <v>10.763783858105336</v>
      </c>
      <c r="AI39" s="29">
        <f t="shared" si="18"/>
        <v>20.763783858105334</v>
      </c>
      <c r="AJ39" s="71"/>
      <c r="AK39" s="68">
        <f t="shared" si="39"/>
        <v>0</v>
      </c>
      <c r="AL39" s="69">
        <f t="shared" si="40"/>
        <v>0</v>
      </c>
    </row>
    <row r="40" spans="1:38" s="3" customFormat="1" ht="35.1" customHeight="1" x14ac:dyDescent="0.15">
      <c r="A40" s="20"/>
      <c r="B40" s="47" t="s">
        <v>32</v>
      </c>
      <c r="C40" s="85">
        <v>22000</v>
      </c>
      <c r="D40" s="91">
        <v>5</v>
      </c>
      <c r="E40" s="83">
        <v>20000</v>
      </c>
      <c r="F40" s="29">
        <f t="shared" si="41"/>
        <v>28.333333333333329</v>
      </c>
      <c r="G40" s="29">
        <f t="shared" si="42"/>
        <v>33.333333333333329</v>
      </c>
      <c r="H40" s="92"/>
      <c r="I40" s="72">
        <f t="shared" si="1"/>
        <v>0</v>
      </c>
      <c r="J40" s="124">
        <f t="shared" si="27"/>
        <v>0</v>
      </c>
      <c r="K40" s="45"/>
      <c r="L40" s="83">
        <f t="shared" si="33"/>
        <v>20000</v>
      </c>
      <c r="M40" s="29">
        <f t="shared" si="43"/>
        <v>28.333333333333329</v>
      </c>
      <c r="N40" s="29">
        <f t="shared" si="14"/>
        <v>33.333333333333329</v>
      </c>
      <c r="O40" s="40"/>
      <c r="P40" s="56">
        <f t="shared" si="22"/>
        <v>0</v>
      </c>
      <c r="Q40" s="37">
        <f t="shared" si="26"/>
        <v>0</v>
      </c>
      <c r="R40" s="45"/>
      <c r="S40" s="83">
        <f t="shared" si="34"/>
        <v>20000</v>
      </c>
      <c r="T40" s="29">
        <f t="shared" si="44"/>
        <v>28.333333333333329</v>
      </c>
      <c r="U40" s="29">
        <f t="shared" si="15"/>
        <v>33.333333333333329</v>
      </c>
      <c r="V40" s="40"/>
      <c r="W40" s="36">
        <f t="shared" si="31"/>
        <v>0</v>
      </c>
      <c r="X40" s="37">
        <f t="shared" si="32"/>
        <v>0</v>
      </c>
      <c r="Y40" s="45"/>
      <c r="Z40" s="83">
        <f t="shared" si="35"/>
        <v>20000</v>
      </c>
      <c r="AA40" s="29">
        <f t="shared" si="45"/>
        <v>28.333333333333329</v>
      </c>
      <c r="AB40" s="29">
        <f t="shared" si="16"/>
        <v>33.333333333333329</v>
      </c>
      <c r="AC40" s="40"/>
      <c r="AD40" s="36">
        <f t="shared" si="37"/>
        <v>0</v>
      </c>
      <c r="AE40" s="37">
        <f t="shared" si="38"/>
        <v>0</v>
      </c>
      <c r="AF40" s="70"/>
      <c r="AG40" s="67">
        <f t="shared" si="36"/>
        <v>20000</v>
      </c>
      <c r="AH40" s="31">
        <f t="shared" si="46"/>
        <v>23.911728310188387</v>
      </c>
      <c r="AI40" s="29">
        <f t="shared" si="18"/>
        <v>28.911728310188387</v>
      </c>
      <c r="AJ40" s="71"/>
      <c r="AK40" s="68">
        <f t="shared" si="39"/>
        <v>0</v>
      </c>
      <c r="AL40" s="69">
        <f t="shared" si="40"/>
        <v>0</v>
      </c>
    </row>
    <row r="41" spans="1:38" s="3" customFormat="1" ht="35.1" customHeight="1" x14ac:dyDescent="0.15">
      <c r="A41" s="20"/>
      <c r="B41" s="47" t="s">
        <v>33</v>
      </c>
      <c r="C41" s="85">
        <v>22000</v>
      </c>
      <c r="D41" s="91">
        <v>10</v>
      </c>
      <c r="E41" s="83">
        <v>20000</v>
      </c>
      <c r="F41" s="29">
        <f t="shared" si="41"/>
        <v>28.333333333333329</v>
      </c>
      <c r="G41" s="29">
        <f t="shared" si="42"/>
        <v>38.333333333333329</v>
      </c>
      <c r="H41" s="92"/>
      <c r="I41" s="72">
        <f t="shared" si="1"/>
        <v>0</v>
      </c>
      <c r="J41" s="124">
        <f t="shared" si="27"/>
        <v>0</v>
      </c>
      <c r="K41" s="45"/>
      <c r="L41" s="83">
        <f t="shared" si="33"/>
        <v>20000</v>
      </c>
      <c r="M41" s="29">
        <f t="shared" si="43"/>
        <v>28.333333333333329</v>
      </c>
      <c r="N41" s="29">
        <f t="shared" si="14"/>
        <v>38.333333333333329</v>
      </c>
      <c r="O41" s="40"/>
      <c r="P41" s="56">
        <f t="shared" si="22"/>
        <v>0</v>
      </c>
      <c r="Q41" s="37">
        <f t="shared" si="26"/>
        <v>0</v>
      </c>
      <c r="R41" s="45"/>
      <c r="S41" s="83">
        <f t="shared" si="34"/>
        <v>20000</v>
      </c>
      <c r="T41" s="29">
        <f t="shared" si="44"/>
        <v>28.333333333333329</v>
      </c>
      <c r="U41" s="29">
        <f t="shared" si="15"/>
        <v>38.333333333333329</v>
      </c>
      <c r="V41" s="40"/>
      <c r="W41" s="36">
        <f t="shared" si="31"/>
        <v>0</v>
      </c>
      <c r="X41" s="37">
        <f t="shared" si="32"/>
        <v>0</v>
      </c>
      <c r="Y41" s="45"/>
      <c r="Z41" s="83">
        <f t="shared" si="35"/>
        <v>20000</v>
      </c>
      <c r="AA41" s="29">
        <f t="shared" si="45"/>
        <v>28.333333333333329</v>
      </c>
      <c r="AB41" s="29">
        <f t="shared" si="16"/>
        <v>38.333333333333329</v>
      </c>
      <c r="AC41" s="40"/>
      <c r="AD41" s="36">
        <f t="shared" si="37"/>
        <v>0</v>
      </c>
      <c r="AE41" s="37">
        <f t="shared" si="38"/>
        <v>0</v>
      </c>
      <c r="AF41" s="70"/>
      <c r="AG41" s="67">
        <f t="shared" si="36"/>
        <v>20000</v>
      </c>
      <c r="AH41" s="31">
        <f t="shared" si="46"/>
        <v>23.911728310188387</v>
      </c>
      <c r="AI41" s="29">
        <f t="shared" si="18"/>
        <v>33.911728310188387</v>
      </c>
      <c r="AJ41" s="71"/>
      <c r="AK41" s="68">
        <f t="shared" si="39"/>
        <v>0</v>
      </c>
      <c r="AL41" s="69">
        <f t="shared" si="40"/>
        <v>0</v>
      </c>
    </row>
    <row r="42" spans="1:38" s="3" customFormat="1" ht="35.1" customHeight="1" x14ac:dyDescent="0.15">
      <c r="A42" s="20"/>
      <c r="B42" s="47" t="s">
        <v>34</v>
      </c>
      <c r="C42" s="85">
        <v>22000</v>
      </c>
      <c r="D42" s="91">
        <v>10</v>
      </c>
      <c r="E42" s="83">
        <v>20400</v>
      </c>
      <c r="F42" s="29">
        <f t="shared" si="41"/>
        <v>25.500000000000004</v>
      </c>
      <c r="G42" s="29">
        <f t="shared" si="42"/>
        <v>35.5</v>
      </c>
      <c r="H42" s="92"/>
      <c r="I42" s="72">
        <f t="shared" si="1"/>
        <v>0</v>
      </c>
      <c r="J42" s="124">
        <f t="shared" si="27"/>
        <v>0</v>
      </c>
      <c r="K42" s="45"/>
      <c r="L42" s="83">
        <f t="shared" si="33"/>
        <v>20400</v>
      </c>
      <c r="M42" s="29">
        <f t="shared" si="43"/>
        <v>25.500000000000004</v>
      </c>
      <c r="N42" s="29">
        <f t="shared" si="14"/>
        <v>35.5</v>
      </c>
      <c r="O42" s="40"/>
      <c r="P42" s="56">
        <f t="shared" si="22"/>
        <v>0</v>
      </c>
      <c r="Q42" s="37">
        <f t="shared" si="26"/>
        <v>0</v>
      </c>
      <c r="R42" s="45"/>
      <c r="S42" s="83">
        <f t="shared" si="34"/>
        <v>20400</v>
      </c>
      <c r="T42" s="29">
        <f t="shared" si="44"/>
        <v>25.500000000000004</v>
      </c>
      <c r="U42" s="29">
        <f t="shared" si="15"/>
        <v>35.5</v>
      </c>
      <c r="V42" s="40"/>
      <c r="W42" s="36">
        <f t="shared" si="31"/>
        <v>0</v>
      </c>
      <c r="X42" s="37">
        <f t="shared" si="32"/>
        <v>0</v>
      </c>
      <c r="Y42" s="45"/>
      <c r="Z42" s="83">
        <f t="shared" si="35"/>
        <v>20400</v>
      </c>
      <c r="AA42" s="29">
        <f t="shared" si="45"/>
        <v>25.500000000000004</v>
      </c>
      <c r="AB42" s="29">
        <f t="shared" si="16"/>
        <v>35.5</v>
      </c>
      <c r="AC42" s="40"/>
      <c r="AD42" s="36">
        <f t="shared" si="37"/>
        <v>0</v>
      </c>
      <c r="AE42" s="37">
        <f t="shared" si="38"/>
        <v>0</v>
      </c>
      <c r="AF42" s="70"/>
      <c r="AG42" s="67">
        <f t="shared" si="36"/>
        <v>20400</v>
      </c>
      <c r="AH42" s="31">
        <f t="shared" si="46"/>
        <v>20.989962876392141</v>
      </c>
      <c r="AI42" s="29">
        <f t="shared" si="18"/>
        <v>30.989962876392141</v>
      </c>
      <c r="AJ42" s="71"/>
      <c r="AK42" s="68">
        <f t="shared" si="39"/>
        <v>0</v>
      </c>
      <c r="AL42" s="69">
        <f t="shared" si="40"/>
        <v>0</v>
      </c>
    </row>
    <row r="43" spans="1:38" s="3" customFormat="1" ht="35.1" customHeight="1" x14ac:dyDescent="0.15">
      <c r="A43" s="20"/>
      <c r="B43" s="47" t="s">
        <v>36</v>
      </c>
      <c r="C43" s="85">
        <v>22000</v>
      </c>
      <c r="D43" s="91">
        <v>15</v>
      </c>
      <c r="E43" s="83">
        <v>20400</v>
      </c>
      <c r="F43" s="29">
        <f t="shared" si="41"/>
        <v>25.500000000000004</v>
      </c>
      <c r="G43" s="29">
        <f t="shared" si="42"/>
        <v>40.5</v>
      </c>
      <c r="H43" s="92"/>
      <c r="I43" s="72">
        <f t="shared" si="1"/>
        <v>0</v>
      </c>
      <c r="J43" s="124">
        <f t="shared" si="27"/>
        <v>0</v>
      </c>
      <c r="K43" s="45"/>
      <c r="L43" s="83">
        <f t="shared" si="33"/>
        <v>20400</v>
      </c>
      <c r="M43" s="29">
        <f t="shared" si="43"/>
        <v>25.500000000000004</v>
      </c>
      <c r="N43" s="29">
        <f t="shared" si="14"/>
        <v>40.5</v>
      </c>
      <c r="O43" s="40"/>
      <c r="P43" s="56">
        <f t="shared" si="22"/>
        <v>0</v>
      </c>
      <c r="Q43" s="37">
        <f t="shared" si="26"/>
        <v>0</v>
      </c>
      <c r="R43" s="45"/>
      <c r="S43" s="83">
        <f t="shared" si="34"/>
        <v>20400</v>
      </c>
      <c r="T43" s="29">
        <f t="shared" si="44"/>
        <v>25.500000000000004</v>
      </c>
      <c r="U43" s="29">
        <f t="shared" si="15"/>
        <v>40.5</v>
      </c>
      <c r="V43" s="40"/>
      <c r="W43" s="36">
        <f t="shared" si="31"/>
        <v>0</v>
      </c>
      <c r="X43" s="37">
        <f t="shared" si="32"/>
        <v>0</v>
      </c>
      <c r="Y43" s="45"/>
      <c r="Z43" s="83">
        <f t="shared" si="35"/>
        <v>20400</v>
      </c>
      <c r="AA43" s="29">
        <f t="shared" si="45"/>
        <v>25.500000000000004</v>
      </c>
      <c r="AB43" s="29">
        <f t="shared" si="16"/>
        <v>40.5</v>
      </c>
      <c r="AC43" s="40"/>
      <c r="AD43" s="36">
        <f t="shared" si="37"/>
        <v>0</v>
      </c>
      <c r="AE43" s="37">
        <f t="shared" si="38"/>
        <v>0</v>
      </c>
      <c r="AF43" s="70"/>
      <c r="AG43" s="67">
        <f t="shared" si="36"/>
        <v>20400</v>
      </c>
      <c r="AH43" s="31">
        <f t="shared" si="46"/>
        <v>20.989962876392141</v>
      </c>
      <c r="AI43" s="29">
        <f t="shared" si="18"/>
        <v>35.989962876392141</v>
      </c>
      <c r="AJ43" s="71"/>
      <c r="AK43" s="68">
        <f t="shared" si="39"/>
        <v>0</v>
      </c>
      <c r="AL43" s="69">
        <f t="shared" si="40"/>
        <v>0</v>
      </c>
    </row>
    <row r="44" spans="1:38" s="3" customFormat="1" ht="35.1" customHeight="1" x14ac:dyDescent="0.15">
      <c r="A44" s="20"/>
      <c r="B44" s="47" t="s">
        <v>37</v>
      </c>
      <c r="C44" s="85">
        <v>22000</v>
      </c>
      <c r="D44" s="91">
        <v>5</v>
      </c>
      <c r="E44" s="83">
        <v>21000</v>
      </c>
      <c r="F44" s="29">
        <f t="shared" si="41"/>
        <v>21.25</v>
      </c>
      <c r="G44" s="29">
        <f t="shared" si="42"/>
        <v>26.25</v>
      </c>
      <c r="H44" s="92"/>
      <c r="I44" s="72">
        <f t="shared" si="1"/>
        <v>0</v>
      </c>
      <c r="J44" s="124">
        <f t="shared" si="27"/>
        <v>0</v>
      </c>
      <c r="K44" s="45"/>
      <c r="L44" s="83">
        <f t="shared" si="33"/>
        <v>21000</v>
      </c>
      <c r="M44" s="29">
        <f t="shared" si="43"/>
        <v>21.25</v>
      </c>
      <c r="N44" s="29">
        <f t="shared" si="14"/>
        <v>26.25</v>
      </c>
      <c r="O44" s="40"/>
      <c r="P44" s="56">
        <f t="shared" si="22"/>
        <v>0</v>
      </c>
      <c r="Q44" s="37">
        <f t="shared" si="26"/>
        <v>0</v>
      </c>
      <c r="R44" s="45"/>
      <c r="S44" s="83">
        <f t="shared" si="34"/>
        <v>21000</v>
      </c>
      <c r="T44" s="29">
        <f t="shared" si="44"/>
        <v>21.25</v>
      </c>
      <c r="U44" s="29">
        <f t="shared" si="15"/>
        <v>26.25</v>
      </c>
      <c r="V44" s="40"/>
      <c r="W44" s="36">
        <f t="shared" si="31"/>
        <v>0</v>
      </c>
      <c r="X44" s="37">
        <f t="shared" si="32"/>
        <v>0</v>
      </c>
      <c r="Y44" s="45"/>
      <c r="Z44" s="83">
        <f t="shared" si="35"/>
        <v>21000</v>
      </c>
      <c r="AA44" s="29">
        <f t="shared" si="45"/>
        <v>21.25</v>
      </c>
      <c r="AB44" s="29">
        <f t="shared" si="16"/>
        <v>26.25</v>
      </c>
      <c r="AC44" s="40"/>
      <c r="AD44" s="36">
        <f t="shared" si="37"/>
        <v>0</v>
      </c>
      <c r="AE44" s="37">
        <f t="shared" si="38"/>
        <v>0</v>
      </c>
      <c r="AF44" s="70"/>
      <c r="AG44" s="67">
        <f t="shared" si="36"/>
        <v>21000</v>
      </c>
      <c r="AH44" s="31">
        <f t="shared" si="46"/>
        <v>16.60731472569779</v>
      </c>
      <c r="AI44" s="29">
        <f t="shared" si="18"/>
        <v>21.60731472569779</v>
      </c>
      <c r="AJ44" s="71"/>
      <c r="AK44" s="68">
        <f t="shared" si="39"/>
        <v>0</v>
      </c>
      <c r="AL44" s="69">
        <f t="shared" si="40"/>
        <v>0</v>
      </c>
    </row>
    <row r="45" spans="1:38" s="3" customFormat="1" ht="35.1" customHeight="1" x14ac:dyDescent="0.15">
      <c r="A45" s="20"/>
      <c r="B45" s="47" t="s">
        <v>38</v>
      </c>
      <c r="C45" s="85">
        <v>22000</v>
      </c>
      <c r="D45" s="91">
        <v>15</v>
      </c>
      <c r="E45" s="83">
        <v>20000</v>
      </c>
      <c r="F45" s="29">
        <f t="shared" si="41"/>
        <v>28.333333333333329</v>
      </c>
      <c r="G45" s="29">
        <f t="shared" si="42"/>
        <v>43.333333333333329</v>
      </c>
      <c r="H45" s="92"/>
      <c r="I45" s="72">
        <f t="shared" si="1"/>
        <v>0</v>
      </c>
      <c r="J45" s="124">
        <f t="shared" si="27"/>
        <v>0</v>
      </c>
      <c r="K45" s="130"/>
      <c r="L45" s="83">
        <f t="shared" si="33"/>
        <v>20000</v>
      </c>
      <c r="M45" s="29">
        <f t="shared" si="43"/>
        <v>28.333333333333329</v>
      </c>
      <c r="N45" s="29">
        <f t="shared" si="14"/>
        <v>43.333333333333329</v>
      </c>
      <c r="O45" s="40"/>
      <c r="P45" s="56">
        <f t="shared" si="22"/>
        <v>0</v>
      </c>
      <c r="Q45" s="37">
        <f t="shared" si="26"/>
        <v>0</v>
      </c>
      <c r="R45" s="152">
        <v>9.0899999999999995E-2</v>
      </c>
      <c r="S45" s="135">
        <f t="shared" si="34"/>
        <v>18182</v>
      </c>
      <c r="T45" s="107">
        <f t="shared" si="44"/>
        <v>41.210833333333326</v>
      </c>
      <c r="U45" s="107">
        <f t="shared" si="15"/>
        <v>56.210833333333326</v>
      </c>
      <c r="V45" s="108">
        <v>1</v>
      </c>
      <c r="W45" s="109">
        <f t="shared" si="31"/>
        <v>0.59459459459459463</v>
      </c>
      <c r="X45" s="110">
        <f t="shared" si="32"/>
        <v>33.422657657657652</v>
      </c>
      <c r="Y45" s="130"/>
      <c r="Z45" s="83">
        <f t="shared" si="35"/>
        <v>18182</v>
      </c>
      <c r="AA45" s="29">
        <f t="shared" si="45"/>
        <v>41.210833333333326</v>
      </c>
      <c r="AB45" s="29">
        <f t="shared" si="16"/>
        <v>56.210833333333326</v>
      </c>
      <c r="AC45" s="97"/>
      <c r="AD45" s="36">
        <f t="shared" si="37"/>
        <v>0</v>
      </c>
      <c r="AE45" s="37">
        <f t="shared" si="38"/>
        <v>0</v>
      </c>
      <c r="AF45" s="75"/>
      <c r="AG45" s="67">
        <f t="shared" si="36"/>
        <v>18182</v>
      </c>
      <c r="AH45" s="31">
        <f t="shared" si="46"/>
        <v>37.191152206792268</v>
      </c>
      <c r="AI45" s="29">
        <f t="shared" si="18"/>
        <v>52.191152206792268</v>
      </c>
      <c r="AJ45" s="71"/>
      <c r="AK45" s="68">
        <f t="shared" si="39"/>
        <v>0</v>
      </c>
      <c r="AL45" s="69">
        <f t="shared" si="40"/>
        <v>0</v>
      </c>
    </row>
    <row r="46" spans="1:38" s="3" customFormat="1" ht="35.1" customHeight="1" x14ac:dyDescent="0.15">
      <c r="A46" s="20"/>
      <c r="B46" s="47" t="s">
        <v>39</v>
      </c>
      <c r="C46" s="85">
        <v>22000</v>
      </c>
      <c r="D46" s="91">
        <v>5</v>
      </c>
      <c r="E46" s="83">
        <v>13600</v>
      </c>
      <c r="F46" s="29">
        <f t="shared" si="41"/>
        <v>73.666666666666671</v>
      </c>
      <c r="G46" s="29">
        <f t="shared" si="42"/>
        <v>78.666666666666671</v>
      </c>
      <c r="H46" s="92"/>
      <c r="I46" s="72">
        <f t="shared" si="1"/>
        <v>0</v>
      </c>
      <c r="J46" s="124">
        <f t="shared" si="27"/>
        <v>0</v>
      </c>
      <c r="K46" s="45"/>
      <c r="L46" s="83">
        <f t="shared" si="33"/>
        <v>13600</v>
      </c>
      <c r="M46" s="29">
        <f t="shared" si="43"/>
        <v>73.666666666666671</v>
      </c>
      <c r="N46" s="29">
        <f t="shared" si="14"/>
        <v>78.666666666666671</v>
      </c>
      <c r="O46" s="40"/>
      <c r="P46" s="56">
        <f t="shared" si="22"/>
        <v>0</v>
      </c>
      <c r="Q46" s="37">
        <f t="shared" si="26"/>
        <v>0</v>
      </c>
      <c r="R46" s="45"/>
      <c r="S46" s="83">
        <f t="shared" si="34"/>
        <v>13600</v>
      </c>
      <c r="T46" s="29">
        <f t="shared" si="44"/>
        <v>73.666666666666671</v>
      </c>
      <c r="U46" s="29">
        <f t="shared" si="15"/>
        <v>78.666666666666671</v>
      </c>
      <c r="V46" s="40"/>
      <c r="W46" s="36">
        <f t="shared" si="31"/>
        <v>0</v>
      </c>
      <c r="X46" s="37">
        <f t="shared" si="32"/>
        <v>0</v>
      </c>
      <c r="Y46" s="45"/>
      <c r="Z46" s="83">
        <f t="shared" si="35"/>
        <v>13600</v>
      </c>
      <c r="AA46" s="29">
        <f t="shared" si="45"/>
        <v>73.666666666666671</v>
      </c>
      <c r="AB46" s="29">
        <f t="shared" si="16"/>
        <v>78.666666666666671</v>
      </c>
      <c r="AC46" s="40"/>
      <c r="AD46" s="36">
        <f t="shared" si="37"/>
        <v>0</v>
      </c>
      <c r="AE46" s="37">
        <f t="shared" si="38"/>
        <v>0</v>
      </c>
      <c r="AF46" s="70"/>
      <c r="AG46" s="67">
        <f t="shared" si="36"/>
        <v>13600</v>
      </c>
      <c r="AH46" s="31">
        <f t="shared" si="46"/>
        <v>70.659975250928099</v>
      </c>
      <c r="AI46" s="29">
        <f t="shared" si="18"/>
        <v>75.659975250928099</v>
      </c>
      <c r="AJ46" s="71"/>
      <c r="AK46" s="68">
        <f t="shared" si="39"/>
        <v>0</v>
      </c>
      <c r="AL46" s="69">
        <f t="shared" si="40"/>
        <v>0</v>
      </c>
    </row>
    <row r="47" spans="1:38" s="3" customFormat="1" ht="35.1" customHeight="1" x14ac:dyDescent="0.15">
      <c r="A47" s="20"/>
      <c r="B47" s="47" t="s">
        <v>41</v>
      </c>
      <c r="C47" s="85">
        <v>22000</v>
      </c>
      <c r="D47" s="91">
        <v>10</v>
      </c>
      <c r="E47" s="83">
        <v>15800</v>
      </c>
      <c r="F47" s="29">
        <f t="shared" si="41"/>
        <v>58.083333333333336</v>
      </c>
      <c r="G47" s="29">
        <f t="shared" si="42"/>
        <v>68.083333333333343</v>
      </c>
      <c r="H47" s="92"/>
      <c r="I47" s="72">
        <f t="shared" si="1"/>
        <v>0</v>
      </c>
      <c r="J47" s="124">
        <f t="shared" si="27"/>
        <v>0</v>
      </c>
      <c r="K47" s="45"/>
      <c r="L47" s="83">
        <f t="shared" si="33"/>
        <v>15800</v>
      </c>
      <c r="M47" s="29">
        <f t="shared" si="43"/>
        <v>58.083333333333336</v>
      </c>
      <c r="N47" s="29">
        <f t="shared" si="14"/>
        <v>68.083333333333343</v>
      </c>
      <c r="O47" s="40"/>
      <c r="P47" s="56">
        <f t="shared" si="22"/>
        <v>0</v>
      </c>
      <c r="Q47" s="37">
        <f t="shared" si="26"/>
        <v>0</v>
      </c>
      <c r="R47" s="45"/>
      <c r="S47" s="83">
        <f t="shared" si="34"/>
        <v>15800</v>
      </c>
      <c r="T47" s="29">
        <f t="shared" si="44"/>
        <v>58.083333333333336</v>
      </c>
      <c r="U47" s="29">
        <f t="shared" si="15"/>
        <v>68.083333333333343</v>
      </c>
      <c r="V47" s="40"/>
      <c r="W47" s="36">
        <f t="shared" si="31"/>
        <v>0</v>
      </c>
      <c r="X47" s="37">
        <f t="shared" si="32"/>
        <v>0</v>
      </c>
      <c r="Y47" s="45"/>
      <c r="Z47" s="83">
        <f t="shared" si="35"/>
        <v>15800</v>
      </c>
      <c r="AA47" s="29">
        <f t="shared" si="45"/>
        <v>58.083333333333336</v>
      </c>
      <c r="AB47" s="29">
        <f t="shared" si="16"/>
        <v>68.083333333333343</v>
      </c>
      <c r="AC47" s="40"/>
      <c r="AD47" s="36">
        <f t="shared" si="37"/>
        <v>0</v>
      </c>
      <c r="AE47" s="37">
        <f t="shared" si="38"/>
        <v>0</v>
      </c>
      <c r="AF47" s="70"/>
      <c r="AG47" s="67">
        <f t="shared" si="36"/>
        <v>15800</v>
      </c>
      <c r="AH47" s="31">
        <f t="shared" si="46"/>
        <v>54.590265365048822</v>
      </c>
      <c r="AI47" s="29">
        <f t="shared" si="18"/>
        <v>64.590265365048822</v>
      </c>
      <c r="AJ47" s="71"/>
      <c r="AK47" s="68">
        <f t="shared" si="39"/>
        <v>0</v>
      </c>
      <c r="AL47" s="69">
        <f t="shared" si="40"/>
        <v>0</v>
      </c>
    </row>
    <row r="48" spans="1:38" s="3" customFormat="1" ht="35.1" customHeight="1" x14ac:dyDescent="0.15">
      <c r="A48" s="20"/>
      <c r="B48" s="47" t="s">
        <v>48</v>
      </c>
      <c r="C48" s="85">
        <v>22000</v>
      </c>
      <c r="D48" s="91">
        <v>15</v>
      </c>
      <c r="E48" s="83">
        <v>14000</v>
      </c>
      <c r="F48" s="29">
        <f t="shared" si="41"/>
        <v>70.833333333333329</v>
      </c>
      <c r="G48" s="29">
        <f t="shared" si="42"/>
        <v>85.833333333333329</v>
      </c>
      <c r="H48" s="92"/>
      <c r="I48" s="72">
        <f t="shared" si="1"/>
        <v>0</v>
      </c>
      <c r="J48" s="124">
        <f t="shared" si="27"/>
        <v>0</v>
      </c>
      <c r="K48" s="45"/>
      <c r="L48" s="83">
        <f t="shared" si="33"/>
        <v>14000</v>
      </c>
      <c r="M48" s="29">
        <f t="shared" si="43"/>
        <v>70.833333333333329</v>
      </c>
      <c r="N48" s="29">
        <f t="shared" si="14"/>
        <v>85.833333333333329</v>
      </c>
      <c r="O48" s="40"/>
      <c r="P48" s="56">
        <f t="shared" si="22"/>
        <v>0</v>
      </c>
      <c r="Q48" s="37">
        <f t="shared" si="26"/>
        <v>0</v>
      </c>
      <c r="R48" s="45"/>
      <c r="S48" s="83">
        <f t="shared" si="34"/>
        <v>14000</v>
      </c>
      <c r="T48" s="29">
        <f t="shared" si="44"/>
        <v>70.833333333333329</v>
      </c>
      <c r="U48" s="29">
        <f t="shared" si="15"/>
        <v>85.833333333333329</v>
      </c>
      <c r="V48" s="40"/>
      <c r="W48" s="36">
        <f t="shared" si="31"/>
        <v>0</v>
      </c>
      <c r="X48" s="37">
        <f t="shared" si="32"/>
        <v>0</v>
      </c>
      <c r="Y48" s="45"/>
      <c r="Z48" s="83">
        <f t="shared" si="35"/>
        <v>14000</v>
      </c>
      <c r="AA48" s="29">
        <f t="shared" si="45"/>
        <v>70.833333333333329</v>
      </c>
      <c r="AB48" s="29">
        <f t="shared" si="16"/>
        <v>85.833333333333329</v>
      </c>
      <c r="AC48" s="40"/>
      <c r="AD48" s="36">
        <f t="shared" si="37"/>
        <v>0</v>
      </c>
      <c r="AE48" s="37">
        <f t="shared" si="38"/>
        <v>0</v>
      </c>
      <c r="AF48" s="70"/>
      <c r="AG48" s="67">
        <f t="shared" si="36"/>
        <v>14000</v>
      </c>
      <c r="AH48" s="31">
        <f t="shared" si="46"/>
        <v>67.738209817131875</v>
      </c>
      <c r="AI48" s="29">
        <f t="shared" si="18"/>
        <v>82.738209817131875</v>
      </c>
      <c r="AJ48" s="71"/>
      <c r="AK48" s="68">
        <f t="shared" si="39"/>
        <v>0</v>
      </c>
      <c r="AL48" s="69">
        <f t="shared" si="40"/>
        <v>0</v>
      </c>
    </row>
    <row r="49" spans="1:16384" s="3" customFormat="1" ht="35.1" customHeight="1" x14ac:dyDescent="0.15">
      <c r="A49" s="20"/>
      <c r="B49" s="47" t="s">
        <v>43</v>
      </c>
      <c r="C49" s="85">
        <v>22000</v>
      </c>
      <c r="D49" s="91">
        <v>0</v>
      </c>
      <c r="E49" s="83">
        <v>22000</v>
      </c>
      <c r="F49" s="29">
        <f t="shared" si="41"/>
        <v>14.166666666666673</v>
      </c>
      <c r="G49" s="29">
        <f t="shared" si="42"/>
        <v>14.166666666666673</v>
      </c>
      <c r="H49" s="92"/>
      <c r="I49" s="72">
        <f t="shared" si="1"/>
        <v>0</v>
      </c>
      <c r="J49" s="124">
        <f t="shared" si="27"/>
        <v>0</v>
      </c>
      <c r="K49" s="129"/>
      <c r="L49" s="83">
        <f t="shared" si="33"/>
        <v>22000</v>
      </c>
      <c r="M49" s="29">
        <f t="shared" si="43"/>
        <v>14.166666666666673</v>
      </c>
      <c r="N49" s="29">
        <f t="shared" si="14"/>
        <v>14.166666666666673</v>
      </c>
      <c r="O49" s="40"/>
      <c r="P49" s="56">
        <f t="shared" si="22"/>
        <v>0</v>
      </c>
      <c r="Q49" s="37">
        <f t="shared" si="26"/>
        <v>0</v>
      </c>
      <c r="R49" s="129"/>
      <c r="S49" s="83">
        <f t="shared" si="34"/>
        <v>22000</v>
      </c>
      <c r="T49" s="29">
        <f t="shared" si="44"/>
        <v>14.166666666666673</v>
      </c>
      <c r="U49" s="29">
        <f t="shared" si="15"/>
        <v>14.166666666666673</v>
      </c>
      <c r="V49" s="40"/>
      <c r="W49" s="36">
        <f t="shared" si="31"/>
        <v>0</v>
      </c>
      <c r="X49" s="37">
        <f t="shared" si="32"/>
        <v>0</v>
      </c>
      <c r="Y49" s="134">
        <v>8.9179999999999995E-2</v>
      </c>
      <c r="Z49" s="135">
        <f t="shared" si="35"/>
        <v>20038.04</v>
      </c>
      <c r="AA49" s="107">
        <f t="shared" si="45"/>
        <v>28.063883333333337</v>
      </c>
      <c r="AB49" s="107">
        <f t="shared" si="16"/>
        <v>28.063883333333337</v>
      </c>
      <c r="AC49" s="108">
        <v>1</v>
      </c>
      <c r="AD49" s="109">
        <f t="shared" si="37"/>
        <v>0.59459459459459463</v>
      </c>
      <c r="AE49" s="110">
        <f t="shared" si="38"/>
        <v>16.686633333333337</v>
      </c>
      <c r="AF49" s="76"/>
      <c r="AG49" s="67">
        <f t="shared" si="36"/>
        <v>20038.04</v>
      </c>
      <c r="AH49" s="31">
        <f t="shared" si="46"/>
        <v>23.63386841743435</v>
      </c>
      <c r="AI49" s="29">
        <f t="shared" si="18"/>
        <v>23.63386841743435</v>
      </c>
      <c r="AJ49" s="71"/>
      <c r="AK49" s="68">
        <f t="shared" si="39"/>
        <v>0</v>
      </c>
      <c r="AL49" s="69">
        <f t="shared" si="40"/>
        <v>0</v>
      </c>
    </row>
    <row r="50" spans="1:16384" s="3" customFormat="1" ht="35.1" customHeight="1" x14ac:dyDescent="0.15">
      <c r="A50" s="20"/>
      <c r="B50" s="93" t="s">
        <v>44</v>
      </c>
      <c r="C50" s="94">
        <v>22000</v>
      </c>
      <c r="D50" s="95">
        <v>10</v>
      </c>
      <c r="E50" s="96">
        <v>16000</v>
      </c>
      <c r="F50" s="54">
        <f t="shared" si="41"/>
        <v>56.666666666666671</v>
      </c>
      <c r="G50" s="54">
        <f t="shared" si="42"/>
        <v>66.666666666666671</v>
      </c>
      <c r="H50" s="97"/>
      <c r="I50" s="77">
        <f t="shared" si="1"/>
        <v>0</v>
      </c>
      <c r="J50" s="125">
        <f t="shared" si="27"/>
        <v>0</v>
      </c>
      <c r="K50" s="131"/>
      <c r="L50" s="96">
        <f t="shared" si="33"/>
        <v>16000</v>
      </c>
      <c r="M50" s="54">
        <f t="shared" si="43"/>
        <v>56.666666666666671</v>
      </c>
      <c r="N50" s="54">
        <f t="shared" si="14"/>
        <v>66.666666666666671</v>
      </c>
      <c r="O50" s="97"/>
      <c r="P50" s="56">
        <f t="shared" si="22"/>
        <v>0</v>
      </c>
      <c r="Q50" s="57">
        <f t="shared" si="26"/>
        <v>0</v>
      </c>
      <c r="R50" s="131"/>
      <c r="S50" s="96">
        <f t="shared" si="34"/>
        <v>16000</v>
      </c>
      <c r="T50" s="54">
        <f t="shared" si="44"/>
        <v>56.666666666666671</v>
      </c>
      <c r="U50" s="54">
        <f t="shared" si="15"/>
        <v>66.666666666666671</v>
      </c>
      <c r="V50" s="97"/>
      <c r="W50" s="36">
        <f t="shared" si="31"/>
        <v>0</v>
      </c>
      <c r="X50" s="57">
        <f t="shared" si="32"/>
        <v>0</v>
      </c>
      <c r="Y50" s="131"/>
      <c r="Z50" s="96">
        <f t="shared" si="35"/>
        <v>16000</v>
      </c>
      <c r="AA50" s="54">
        <f t="shared" si="45"/>
        <v>56.666666666666671</v>
      </c>
      <c r="AB50" s="29">
        <f t="shared" si="16"/>
        <v>66.666666666666671</v>
      </c>
      <c r="AC50" s="97"/>
      <c r="AD50" s="36">
        <f t="shared" si="37"/>
        <v>0</v>
      </c>
      <c r="AE50" s="57">
        <f t="shared" si="38"/>
        <v>0</v>
      </c>
      <c r="AF50" s="152">
        <v>0.2727</v>
      </c>
      <c r="AG50" s="135">
        <f t="shared" si="36"/>
        <v>11636.800000000001</v>
      </c>
      <c r="AH50" s="107">
        <f t="shared" si="46"/>
        <v>85</v>
      </c>
      <c r="AI50" s="107">
        <f t="shared" si="18"/>
        <v>95</v>
      </c>
      <c r="AJ50" s="108">
        <v>1</v>
      </c>
      <c r="AK50" s="109">
        <f t="shared" si="39"/>
        <v>0.59459459459459463</v>
      </c>
      <c r="AL50" s="110">
        <f t="shared" si="40"/>
        <v>56.486486486486491</v>
      </c>
    </row>
    <row r="51" spans="1:16384" s="3" customFormat="1" ht="35.1" customHeight="1" thickBot="1" x14ac:dyDescent="0.2">
      <c r="A51" s="20"/>
      <c r="B51" s="114" t="s">
        <v>45</v>
      </c>
      <c r="C51" s="115">
        <v>22000</v>
      </c>
      <c r="D51" s="116">
        <v>10</v>
      </c>
      <c r="E51" s="136">
        <v>12000</v>
      </c>
      <c r="F51" s="117">
        <f t="shared" si="41"/>
        <v>85</v>
      </c>
      <c r="G51" s="117">
        <f t="shared" si="42"/>
        <v>95</v>
      </c>
      <c r="H51" s="137">
        <v>1</v>
      </c>
      <c r="I51" s="118">
        <f t="shared" ref="I51" si="47">+$C51/$C$52*H51</f>
        <v>0.59459459459459463</v>
      </c>
      <c r="J51" s="128">
        <f t="shared" si="20"/>
        <v>56.486486486486491</v>
      </c>
      <c r="K51" s="176"/>
      <c r="L51" s="113">
        <f t="shared" si="33"/>
        <v>12000</v>
      </c>
      <c r="M51" s="101">
        <f t="shared" si="43"/>
        <v>85</v>
      </c>
      <c r="N51" s="101">
        <f t="shared" si="14"/>
        <v>95</v>
      </c>
      <c r="O51" s="60"/>
      <c r="P51" s="61">
        <f t="shared" si="22"/>
        <v>0</v>
      </c>
      <c r="Q51" s="39">
        <f t="shared" si="26"/>
        <v>0</v>
      </c>
      <c r="R51" s="43"/>
      <c r="S51" s="113">
        <f t="shared" si="34"/>
        <v>12000</v>
      </c>
      <c r="T51" s="101">
        <f t="shared" si="44"/>
        <v>85</v>
      </c>
      <c r="U51" s="101">
        <f t="shared" si="15"/>
        <v>95</v>
      </c>
      <c r="V51" s="60"/>
      <c r="W51" s="38">
        <f t="shared" si="31"/>
        <v>0</v>
      </c>
      <c r="X51" s="39">
        <f t="shared" si="32"/>
        <v>0</v>
      </c>
      <c r="Y51" s="43"/>
      <c r="Z51" s="113">
        <f t="shared" si="35"/>
        <v>12000</v>
      </c>
      <c r="AA51" s="101">
        <f t="shared" si="45"/>
        <v>85</v>
      </c>
      <c r="AB51" s="101">
        <f t="shared" si="16"/>
        <v>95</v>
      </c>
      <c r="AC51" s="41"/>
      <c r="AD51" s="38">
        <f t="shared" si="37"/>
        <v>0</v>
      </c>
      <c r="AE51" s="39">
        <f t="shared" si="38"/>
        <v>0</v>
      </c>
      <c r="AF51" s="70"/>
      <c r="AG51" s="67">
        <f t="shared" si="36"/>
        <v>12000</v>
      </c>
      <c r="AH51" s="31">
        <f t="shared" si="46"/>
        <v>82.347036986113025</v>
      </c>
      <c r="AI51" s="29">
        <f t="shared" si="18"/>
        <v>92.347036986113025</v>
      </c>
      <c r="AJ51" s="71"/>
      <c r="AK51" s="68">
        <f t="shared" si="39"/>
        <v>0</v>
      </c>
      <c r="AL51" s="69">
        <f t="shared" si="40"/>
        <v>0</v>
      </c>
    </row>
    <row r="52" spans="1:16384" s="74" customFormat="1" ht="42.75" customHeight="1" thickBot="1" x14ac:dyDescent="0.25">
      <c r="A52" s="144"/>
      <c r="B52" s="145" t="s">
        <v>13</v>
      </c>
      <c r="C52" s="146">
        <f>C33+C32</f>
        <v>37000</v>
      </c>
      <c r="D52" s="147"/>
      <c r="E52" s="148"/>
      <c r="F52" s="148"/>
      <c r="G52" s="148"/>
      <c r="H52" s="149"/>
      <c r="I52" s="150" t="s">
        <v>14</v>
      </c>
      <c r="J52" s="151">
        <f>SUM(J9:J51)</f>
        <v>97.027027027027032</v>
      </c>
      <c r="K52" s="147"/>
      <c r="L52" s="148"/>
      <c r="M52" s="148"/>
      <c r="N52" s="148"/>
      <c r="O52" s="149"/>
      <c r="P52" s="150" t="s">
        <v>14</v>
      </c>
      <c r="Q52" s="151">
        <f>SUM(Q9:Q51)</f>
        <v>74.036353513513518</v>
      </c>
      <c r="R52" s="147"/>
      <c r="S52" s="148"/>
      <c r="T52" s="148"/>
      <c r="U52" s="148"/>
      <c r="V52" s="149"/>
      <c r="W52" s="150" t="s">
        <v>14</v>
      </c>
      <c r="X52" s="151">
        <f>SUM(X9:X51)</f>
        <v>39.503738738738733</v>
      </c>
      <c r="Y52" s="147"/>
      <c r="Z52" s="148"/>
      <c r="AA52" s="148"/>
      <c r="AB52" s="148"/>
      <c r="AC52" s="149"/>
      <c r="AD52" s="150" t="s">
        <v>14</v>
      </c>
      <c r="AE52" s="151">
        <f>SUM(AE9:AE51)</f>
        <v>22.767714414414417</v>
      </c>
      <c r="AF52" s="147"/>
      <c r="AG52" s="148"/>
      <c r="AH52" s="148"/>
      <c r="AI52" s="148"/>
      <c r="AJ52" s="149"/>
      <c r="AK52" s="150" t="s">
        <v>14</v>
      </c>
      <c r="AL52" s="151">
        <f>SUM(AL9:AL51)</f>
        <v>95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  <c r="XEP52" s="3"/>
      <c r="XEQ52" s="3"/>
      <c r="XER52" s="3"/>
      <c r="XES52" s="3"/>
      <c r="XET52" s="3"/>
      <c r="XEU52" s="3"/>
      <c r="XEV52" s="3"/>
      <c r="XEW52" s="3"/>
      <c r="XEX52" s="3"/>
      <c r="XEY52" s="3"/>
      <c r="XEZ52" s="3"/>
      <c r="XFA52" s="3"/>
      <c r="XFB52" s="3"/>
      <c r="XFC52" s="3"/>
      <c r="XFD52" s="3"/>
    </row>
    <row r="55" spans="1:16384" ht="14.25" x14ac:dyDescent="0.2">
      <c r="A55" s="1" t="s">
        <v>2</v>
      </c>
    </row>
    <row r="56" spans="1:16384" ht="14.25" x14ac:dyDescent="0.2">
      <c r="A56" s="1" t="s">
        <v>57</v>
      </c>
    </row>
    <row r="58" spans="1:16384" ht="56.25" customHeight="1" x14ac:dyDescent="0.2">
      <c r="A58" s="182"/>
      <c r="B58" s="182"/>
      <c r="C58" s="182"/>
      <c r="D58" s="182"/>
      <c r="E58" s="182"/>
      <c r="F58" s="182"/>
      <c r="G58" s="182"/>
    </row>
  </sheetData>
  <mergeCells count="9">
    <mergeCell ref="AF7:AL7"/>
    <mergeCell ref="A58:G58"/>
    <mergeCell ref="E7:J7"/>
    <mergeCell ref="K7:Q7"/>
    <mergeCell ref="A3:Q3"/>
    <mergeCell ref="A4:Q4"/>
    <mergeCell ref="A5:Q5"/>
    <mergeCell ref="R7:X7"/>
    <mergeCell ref="Y7:AE7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I21426</cp:lastModifiedBy>
  <cp:lastPrinted>2021-11-19T11:28:43Z</cp:lastPrinted>
  <dcterms:created xsi:type="dcterms:W3CDTF">2007-03-30T09:59:06Z</dcterms:created>
  <dcterms:modified xsi:type="dcterms:W3CDTF">2022-09-28T08:03:44Z</dcterms:modified>
</cp:coreProperties>
</file>