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2\EXPEDIENTES\S-07956-2022 (M) Equipamiento aux. de audio\"/>
    </mc:Choice>
  </mc:AlternateContent>
  <xr:revisionPtr revIDLastSave="0" documentId="13_ncr:1_{2C373752-C384-4844-9089-E97C9F724844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valoración" sheetId="5" r:id="rId1"/>
    <sheet name="ALTERNATIVA ADJUDICADA" sheetId="9" r:id="rId2"/>
  </sheets>
  <definedNames>
    <definedName name="_xlnm.Print_Area" localSheetId="1">'ALTERNATIVA ADJUDICADA'!$A$2:$J$21</definedName>
    <definedName name="_xlnm.Print_Area" localSheetId="0">valoración!$A$2:$Q$21</definedName>
  </definedNames>
  <calcPr calcId="191029"/>
</workbook>
</file>

<file path=xl/calcChain.xml><?xml version="1.0" encoding="utf-8"?>
<calcChain xmlns="http://schemas.openxmlformats.org/spreadsheetml/2006/main">
  <c r="K10" i="9" l="1"/>
  <c r="K9" i="9"/>
  <c r="K11" i="9"/>
  <c r="K13" i="9"/>
  <c r="K16" i="9"/>
  <c r="I16" i="9"/>
  <c r="G16" i="9"/>
  <c r="J16" i="9" s="1"/>
  <c r="I15" i="9"/>
  <c r="J15" i="9" s="1"/>
  <c r="I13" i="9"/>
  <c r="G13" i="9"/>
  <c r="I11" i="9"/>
  <c r="G11" i="9"/>
  <c r="J11" i="9" s="1"/>
  <c r="G10" i="9"/>
  <c r="G9" i="9"/>
  <c r="G11" i="5"/>
  <c r="J13" i="9" l="1"/>
  <c r="J17" i="9"/>
  <c r="P9" i="5" l="1"/>
  <c r="N9" i="5"/>
  <c r="Q9" i="5" s="1"/>
  <c r="L9" i="5"/>
  <c r="G9" i="5"/>
  <c r="P10" i="5"/>
  <c r="Q10" i="5" s="1"/>
  <c r="G10" i="5"/>
  <c r="L16" i="5" l="1"/>
  <c r="G16" i="5" l="1"/>
  <c r="N16" i="5"/>
  <c r="L13" i="5"/>
  <c r="G13" i="5"/>
  <c r="I13" i="5" l="1"/>
  <c r="J13" i="5" s="1"/>
  <c r="I15" i="5"/>
  <c r="J15" i="5" s="1"/>
  <c r="P14" i="5"/>
  <c r="I11" i="5"/>
  <c r="J11" i="5" s="1"/>
  <c r="N13" i="5"/>
  <c r="P13" i="5"/>
  <c r="P11" i="5"/>
  <c r="P12" i="5"/>
  <c r="I16" i="5"/>
  <c r="J16" i="5" s="1"/>
  <c r="P16" i="5"/>
  <c r="Q11" i="5" l="1"/>
  <c r="Q13" i="5"/>
  <c r="Q14" i="5"/>
  <c r="J17" i="5"/>
  <c r="Q16" i="5"/>
  <c r="Q12" i="5"/>
  <c r="Q17" i="5" l="1"/>
</calcChain>
</file>

<file path=xl/sharedStrings.xml><?xml version="1.0" encoding="utf-8"?>
<sst xmlns="http://schemas.openxmlformats.org/spreadsheetml/2006/main" count="116" uniqueCount="38">
  <si>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</si>
  <si>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</si>
  <si>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</si>
  <si>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</si>
  <si>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</si>
  <si>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</si>
  <si>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</si>
  <si>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</si>
  <si>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</si>
  <si>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</si>
  <si>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</si>
  <si>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</si>
  <si>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</si>
  <si>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</si>
  <si>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</si>
  <si>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</si>
  <si>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</si>
  <si>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</si>
  <si>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</si>
  <si>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</si>
  <si>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 xml:space="preserve">LOTE 1: </t>
  </si>
  <si>
    <t xml:space="preserve">LOTE 2: </t>
  </si>
  <si>
    <t xml:space="preserve">LOTE 3: </t>
  </si>
  <si>
    <t>Madrid, a 7 de abril de 2022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</si>
  <si>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</si>
  <si>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PROPUESTA DE ADJUDICACIÓN DEL EXPEDIENTE S-07956-2022</t>
  </si>
  <si>
    <t>"EQUIPAMIENTO AUXILIAR DE AUDIO"</t>
  </si>
  <si>
    <r>
      <t>Importe Oferta</t>
    </r>
    <r>
      <rPr>
        <b/>
        <i/>
        <sz val="12"/>
        <rFont val="Tahoma"/>
        <family val="2"/>
      </rPr>
      <t xml:space="preserve"> </t>
    </r>
  </si>
  <si>
    <t>Suministro Interfaces Madi</t>
  </si>
  <si>
    <t>Suministro software y pequeños adaptadores</t>
  </si>
  <si>
    <t>Suministro y configuración de tarjetas</t>
  </si>
  <si>
    <t>SERV. INTEGRALES UNITECNIC, SL.</t>
  </si>
  <si>
    <t>SISTEMAS Y SERVICIOS AUDIO, SL.</t>
  </si>
  <si>
    <t>SEESOUND, SL.</t>
  </si>
  <si>
    <t>ASPA, SLU.</t>
  </si>
  <si>
    <t>Importe Oferta</t>
  </si>
  <si>
    <t>Alternativa 2: oferta conjunta "UNITECNIC" por los dos lotes (1% lote 1 y 2% lote 2 de descuento)</t>
  </si>
  <si>
    <t>Madrid, a 9 de enero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</si>
</sst>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1"/>
      <name val="Tahoma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96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7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1" xfId="0" applyNumberFormat="1" applyFont="1" applyFill="1" applyBorder="1" applyAlignment="1">
      <alignment horizontal="left" vertical="top" wrapText="1"/>
    </xf>
    <xf numFmtId="164" fontId="5" fillId="0" borderId="22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4" fontId="9" fillId="4" borderId="14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24" xfId="0" applyNumberFormat="1" applyFont="1" applyFill="1" applyBorder="1" applyAlignment="1">
      <alignment horizontal="center" vertical="center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0" fontId="19" fillId="3" borderId="5" xfId="0" applyFont="1" applyFill="1" applyBorder="1" applyAlignment="1">
      <alignment vertical="center" wrapText="1"/>
    </xf>
    <xf numFmtId="4" fontId="9" fillId="5" borderId="12" xfId="0" applyNumberFormat="1" applyFont="1" applyFill="1" applyBorder="1" applyAlignment="1">
      <alignment horizontal="right" vertical="center" indent="1"/>
    </xf>
    <xf numFmtId="166" fontId="6" fillId="5" borderId="15" xfId="0" applyNumberFormat="1" applyFont="1" applyFill="1" applyBorder="1" applyAlignment="1">
      <alignment horizontal="right" vertical="center" indent="1"/>
    </xf>
    <xf numFmtId="4" fontId="9" fillId="5" borderId="16" xfId="0" applyNumberFormat="1" applyFont="1" applyFill="1" applyBorder="1" applyAlignment="1">
      <alignment horizontal="right" vertical="center" indent="1"/>
    </xf>
    <xf numFmtId="4" fontId="6" fillId="5" borderId="23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9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9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vertical="center" wrapText="1"/>
    </xf>
    <xf numFmtId="4" fontId="6" fillId="0" borderId="28" xfId="0" applyNumberFormat="1" applyFont="1" applyFill="1" applyBorder="1" applyAlignment="1">
      <alignment horizontal="center" vertical="center"/>
    </xf>
    <xf numFmtId="166" fontId="6" fillId="0" borderId="26" xfId="0" applyNumberFormat="1" applyFont="1" applyFill="1" applyBorder="1" applyAlignment="1">
      <alignment horizontal="right" vertical="center" indent="1"/>
    </xf>
    <xf numFmtId="4" fontId="6" fillId="0" borderId="27" xfId="0" applyNumberFormat="1" applyFont="1" applyFill="1" applyBorder="1" applyAlignment="1">
      <alignment horizontal="right" vertical="center" indent="1"/>
    </xf>
    <xf numFmtId="165" fontId="5" fillId="0" borderId="26" xfId="2" applyNumberFormat="1" applyFont="1" applyFill="1" applyBorder="1" applyAlignment="1">
      <alignment horizontal="center" vertical="center"/>
    </xf>
    <xf numFmtId="10" fontId="5" fillId="0" borderId="27" xfId="0" applyNumberFormat="1" applyFont="1" applyFill="1" applyBorder="1" applyAlignment="1">
      <alignment horizontal="center" vertical="center"/>
    </xf>
    <xf numFmtId="164" fontId="5" fillId="0" borderId="28" xfId="2" applyFont="1" applyFill="1" applyBorder="1" applyAlignment="1">
      <alignment horizontal="center" vertical="center"/>
    </xf>
    <xf numFmtId="9" fontId="5" fillId="0" borderId="26" xfId="3" applyFont="1" applyFill="1" applyBorder="1" applyAlignment="1">
      <alignment horizontal="center" vertical="center"/>
    </xf>
    <xf numFmtId="165" fontId="5" fillId="0" borderId="29" xfId="2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26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4" fontId="6" fillId="0" borderId="14" xfId="0" quotePrefix="1" applyNumberFormat="1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9" fontId="5" fillId="5" borderId="11" xfId="3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7C0224-43C4-4009-88A2-C2D1898AC2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190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"/>
  <sheetViews>
    <sheetView showGridLines="0" showZeros="0" tabSelected="1" topLeftCell="D1" zoomScale="80" zoomScaleNormal="80" workbookViewId="0">
      <selection activeCell="O14" sqref="O14"/>
    </sheetView>
  </sheetViews>
  <sheetFormatPr baseColWidth="10" defaultColWidth="11.44140625" defaultRowHeight="15" x14ac:dyDescent="0.25"/>
  <cols>
    <col min="1" max="1" width="30.44140625" style="9" customWidth="1"/>
    <col min="2" max="2" width="30.33203125" style="10" customWidth="1"/>
    <col min="3" max="3" width="25.109375" style="10" customWidth="1"/>
    <col min="4" max="4" width="17" style="10" customWidth="1"/>
    <col min="5" max="17" width="16.6640625" style="10" customWidth="1"/>
    <col min="18" max="16384" width="11.44140625" style="10"/>
  </cols>
  <sheetData>
    <row r="1" spans="1:21" x14ac:dyDescent="0.25">
      <c r="T1" s="12" t="s">
        <v>7</v>
      </c>
    </row>
    <row r="2" spans="1:21" s="3" customFormat="1" ht="48" customHeight="1" x14ac:dyDescent="0.2">
      <c r="A2" s="2"/>
      <c r="D2" s="4"/>
      <c r="E2" s="4"/>
      <c r="F2" s="4"/>
      <c r="G2" s="4"/>
      <c r="H2" s="5"/>
      <c r="M2" s="11"/>
      <c r="T2" s="13" t="s">
        <v>18</v>
      </c>
      <c r="U2" s="14">
        <v>70</v>
      </c>
    </row>
    <row r="3" spans="1:21" s="3" customFormat="1" ht="22.5" customHeight="1" x14ac:dyDescent="0.2">
      <c r="A3" s="78" t="s">
        <v>25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T3" s="33" t="s">
        <v>9</v>
      </c>
    </row>
    <row r="4" spans="1:21" s="3" customFormat="1" ht="22.5" customHeight="1" x14ac:dyDescent="0.2">
      <c r="A4" s="78" t="s">
        <v>26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21" s="3" customFormat="1" ht="24.6" customHeight="1" x14ac:dyDescent="0.2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21" s="3" customFormat="1" ht="24.6" customHeight="1" thickBot="1" x14ac:dyDescent="0.25">
      <c r="A6" s="32"/>
      <c r="B6" s="32"/>
      <c r="C6" s="32"/>
      <c r="D6" s="32"/>
      <c r="E6" s="32"/>
      <c r="F6" s="32"/>
      <c r="G6" s="32"/>
      <c r="H6" s="4"/>
    </row>
    <row r="7" spans="1:21" s="3" customFormat="1" ht="24.75" customHeight="1" thickBot="1" x14ac:dyDescent="0.35">
      <c r="A7" s="2"/>
      <c r="B7" s="6"/>
      <c r="C7" s="7"/>
      <c r="D7" s="7"/>
      <c r="E7" s="72" t="s">
        <v>15</v>
      </c>
      <c r="F7" s="73"/>
      <c r="G7" s="73"/>
      <c r="H7" s="73"/>
      <c r="I7" s="73"/>
      <c r="J7" s="74"/>
      <c r="K7" s="75" t="s">
        <v>36</v>
      </c>
      <c r="L7" s="76"/>
      <c r="M7" s="76"/>
      <c r="N7" s="76"/>
      <c r="O7" s="76"/>
      <c r="P7" s="76"/>
      <c r="Q7" s="77"/>
    </row>
    <row r="8" spans="1:21" s="8" customFormat="1" ht="30.6" thickBot="1" x14ac:dyDescent="0.3">
      <c r="A8" s="15" t="s">
        <v>4</v>
      </c>
      <c r="B8" s="16" t="s">
        <v>5</v>
      </c>
      <c r="C8" s="17" t="s">
        <v>6</v>
      </c>
      <c r="D8" s="18" t="s">
        <v>0</v>
      </c>
      <c r="E8" s="16" t="s">
        <v>27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35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thickBot="1" x14ac:dyDescent="0.25">
      <c r="A9" s="19" t="s">
        <v>20</v>
      </c>
      <c r="B9" s="90" t="s">
        <v>31</v>
      </c>
      <c r="C9" s="21">
        <v>8100</v>
      </c>
      <c r="D9" s="22">
        <v>10</v>
      </c>
      <c r="E9" s="23">
        <v>8041.46</v>
      </c>
      <c r="F9" s="24">
        <v>68.92</v>
      </c>
      <c r="G9" s="24">
        <f>D9+F9</f>
        <v>78.92</v>
      </c>
      <c r="H9" s="45"/>
      <c r="I9" s="35"/>
      <c r="J9" s="36"/>
      <c r="K9" s="49">
        <v>0.01</v>
      </c>
      <c r="L9" s="58">
        <f>+$E9*(1-K9)</f>
        <v>7961.0454</v>
      </c>
      <c r="M9" s="59">
        <v>70</v>
      </c>
      <c r="N9" s="66">
        <f>$D9+M9</f>
        <v>80</v>
      </c>
      <c r="O9" s="34">
        <v>1</v>
      </c>
      <c r="P9" s="35">
        <f>+$C9/$C$17*O9</f>
        <v>0.40298507462686567</v>
      </c>
      <c r="Q9" s="36">
        <f t="shared" ref="Q9" si="0">+N9*P9</f>
        <v>32.238805970149251</v>
      </c>
    </row>
    <row r="10" spans="1:21" s="3" customFormat="1" ht="35.1" customHeight="1" thickBot="1" x14ac:dyDescent="0.25">
      <c r="A10" s="81" t="s">
        <v>28</v>
      </c>
      <c r="B10" s="91" t="s">
        <v>32</v>
      </c>
      <c r="C10" s="21">
        <v>8100</v>
      </c>
      <c r="D10" s="82">
        <v>10</v>
      </c>
      <c r="E10" s="83">
        <v>7695</v>
      </c>
      <c r="F10" s="84">
        <v>72.84</v>
      </c>
      <c r="G10" s="84">
        <f>D10+F10</f>
        <v>82.84</v>
      </c>
      <c r="H10" s="85"/>
      <c r="I10" s="86"/>
      <c r="J10" s="87"/>
      <c r="K10" s="88"/>
      <c r="L10" s="83">
        <v>7695</v>
      </c>
      <c r="M10" s="84">
        <v>72.84</v>
      </c>
      <c r="N10" s="84">
        <v>82.84</v>
      </c>
      <c r="O10" s="89"/>
      <c r="P10" s="86">
        <f>+$C10/$C$17*O10</f>
        <v>0</v>
      </c>
      <c r="Q10" s="87">
        <f t="shared" ref="Q10" si="1">+N10*P10</f>
        <v>0</v>
      </c>
    </row>
    <row r="11" spans="1:21" s="3" customFormat="1" ht="35.1" customHeight="1" thickBot="1" x14ac:dyDescent="0.25">
      <c r="A11" s="65"/>
      <c r="B11" s="92" t="s">
        <v>33</v>
      </c>
      <c r="C11" s="21">
        <v>8100</v>
      </c>
      <c r="D11" s="31">
        <v>20</v>
      </c>
      <c r="E11" s="25">
        <v>7063.2</v>
      </c>
      <c r="F11" s="26">
        <v>80</v>
      </c>
      <c r="G11" s="27">
        <f>D11+F11</f>
        <v>100</v>
      </c>
      <c r="H11" s="46">
        <v>1</v>
      </c>
      <c r="I11" s="38">
        <f>+$C11/$C$17*H11</f>
        <v>0.40298507462686567</v>
      </c>
      <c r="J11" s="39">
        <f t="shared" ref="J9:J16" si="2">+G11*I11</f>
        <v>40.298507462686565</v>
      </c>
      <c r="K11" s="94"/>
      <c r="L11" s="60">
        <v>7063.2</v>
      </c>
      <c r="M11" s="61">
        <v>80</v>
      </c>
      <c r="N11" s="61">
        <v>100</v>
      </c>
      <c r="O11" s="46"/>
      <c r="P11" s="38">
        <f>+$C11/$C$17*O11</f>
        <v>0</v>
      </c>
      <c r="Q11" s="39">
        <f t="shared" ref="Q11:Q16" si="3">+N11*P11</f>
        <v>0</v>
      </c>
    </row>
    <row r="12" spans="1:21" s="3" customFormat="1" ht="41.4" customHeight="1" x14ac:dyDescent="0.2">
      <c r="A12" s="19" t="s">
        <v>21</v>
      </c>
      <c r="B12" s="56"/>
      <c r="C12" s="21"/>
      <c r="D12" s="22"/>
      <c r="E12" s="23"/>
      <c r="F12" s="24"/>
      <c r="G12" s="24"/>
      <c r="H12" s="45"/>
      <c r="I12" s="35"/>
      <c r="J12" s="36"/>
      <c r="K12" s="49"/>
      <c r="L12" s="58"/>
      <c r="M12" s="59"/>
      <c r="N12" s="59"/>
      <c r="O12" s="47"/>
      <c r="P12" s="35">
        <f>+$C12/$C$17*O12</f>
        <v>0</v>
      </c>
      <c r="Q12" s="36">
        <f t="shared" si="3"/>
        <v>0</v>
      </c>
    </row>
    <row r="13" spans="1:21" s="3" customFormat="1" ht="35.1" customHeight="1" x14ac:dyDescent="0.2">
      <c r="A13" s="65" t="s">
        <v>29</v>
      </c>
      <c r="B13" s="92" t="s">
        <v>31</v>
      </c>
      <c r="C13" s="30">
        <v>9000</v>
      </c>
      <c r="D13" s="31">
        <v>10</v>
      </c>
      <c r="E13" s="25">
        <v>7830.76</v>
      </c>
      <c r="F13" s="26">
        <v>90</v>
      </c>
      <c r="G13" s="27">
        <f t="shared" ref="G13:G16" si="4">D13+F13</f>
        <v>100</v>
      </c>
      <c r="H13" s="46">
        <v>1</v>
      </c>
      <c r="I13" s="38">
        <f>+$C13/$C$17*H13</f>
        <v>0.44776119402985076</v>
      </c>
      <c r="J13" s="39">
        <f t="shared" ref="J13" si="5">+G13*I13</f>
        <v>44.776119402985074</v>
      </c>
      <c r="K13" s="94">
        <v>0.02</v>
      </c>
      <c r="L13" s="60">
        <f t="shared" ref="L13:L16" si="6">+$E13*(1-K13)</f>
        <v>7674.1448</v>
      </c>
      <c r="M13" s="61">
        <v>90</v>
      </c>
      <c r="N13" s="61">
        <f t="shared" ref="N13:N16" si="7">$D13+M13</f>
        <v>100</v>
      </c>
      <c r="O13" s="46">
        <v>1</v>
      </c>
      <c r="P13" s="38">
        <f>+$C13/$C$17*O13</f>
        <v>0.44776119402985076</v>
      </c>
      <c r="Q13" s="39">
        <f t="shared" si="3"/>
        <v>44.776119402985074</v>
      </c>
    </row>
    <row r="14" spans="1:21" s="3" customFormat="1" ht="35.1" customHeight="1" thickBot="1" x14ac:dyDescent="0.25">
      <c r="A14" s="20"/>
      <c r="B14" s="57"/>
      <c r="C14" s="28"/>
      <c r="D14" s="29"/>
      <c r="E14" s="67"/>
      <c r="F14" s="64"/>
      <c r="G14" s="68"/>
      <c r="H14" s="51"/>
      <c r="I14" s="41"/>
      <c r="J14" s="42"/>
      <c r="K14" s="48"/>
      <c r="L14" s="63"/>
      <c r="M14" s="64"/>
      <c r="N14" s="68"/>
      <c r="O14" s="40"/>
      <c r="P14" s="41">
        <f>+$C14/$C$17*O14</f>
        <v>0</v>
      </c>
      <c r="Q14" s="42">
        <f t="shared" si="3"/>
        <v>0</v>
      </c>
    </row>
    <row r="15" spans="1:21" s="3" customFormat="1" ht="35.1" customHeight="1" thickBot="1" x14ac:dyDescent="0.25">
      <c r="A15" s="19" t="s">
        <v>22</v>
      </c>
      <c r="B15" s="56"/>
      <c r="C15" s="21"/>
      <c r="D15" s="22"/>
      <c r="E15" s="23"/>
      <c r="F15" s="24"/>
      <c r="G15" s="54"/>
      <c r="H15" s="45"/>
      <c r="I15" s="35">
        <f>+$C15/$C$17*H15</f>
        <v>0</v>
      </c>
      <c r="J15" s="36">
        <f t="shared" si="2"/>
        <v>0</v>
      </c>
      <c r="K15" s="95"/>
      <c r="L15" s="58"/>
      <c r="M15" s="59"/>
      <c r="N15" s="59"/>
      <c r="O15" s="46"/>
      <c r="P15" s="35"/>
      <c r="Q15" s="36"/>
    </row>
    <row r="16" spans="1:21" s="3" customFormat="1" ht="35.1" customHeight="1" thickBot="1" x14ac:dyDescent="0.25">
      <c r="A16" s="65" t="s">
        <v>30</v>
      </c>
      <c r="B16" s="92" t="s">
        <v>34</v>
      </c>
      <c r="C16" s="21">
        <v>3000</v>
      </c>
      <c r="D16" s="93">
        <v>0</v>
      </c>
      <c r="E16" s="25">
        <v>2785.01</v>
      </c>
      <c r="F16" s="26">
        <v>100</v>
      </c>
      <c r="G16" s="55">
        <f t="shared" si="4"/>
        <v>100</v>
      </c>
      <c r="H16" s="46">
        <v>1</v>
      </c>
      <c r="I16" s="38">
        <f>+$C16/$C$17*H16</f>
        <v>0.14925373134328357</v>
      </c>
      <c r="J16" s="39">
        <f t="shared" si="2"/>
        <v>14.925373134328357</v>
      </c>
      <c r="K16" s="50"/>
      <c r="L16" s="60">
        <f t="shared" si="6"/>
        <v>2785.01</v>
      </c>
      <c r="M16" s="61">
        <v>100</v>
      </c>
      <c r="N16" s="61">
        <f t="shared" si="7"/>
        <v>100</v>
      </c>
      <c r="O16" s="37"/>
      <c r="P16" s="38">
        <f>+$C16/$C$17*O16</f>
        <v>0</v>
      </c>
      <c r="Q16" s="39">
        <f t="shared" si="3"/>
        <v>0</v>
      </c>
    </row>
    <row r="17" spans="1:17" ht="42.75" customHeight="1" thickBot="1" x14ac:dyDescent="0.3">
      <c r="B17" s="43" t="s">
        <v>13</v>
      </c>
      <c r="C17" s="44">
        <v>20100</v>
      </c>
      <c r="I17" s="52" t="s">
        <v>14</v>
      </c>
      <c r="J17" s="53">
        <f>SUM(J9:J16)</f>
        <v>99.999999999999986</v>
      </c>
      <c r="P17" s="52" t="s">
        <v>14</v>
      </c>
      <c r="Q17" s="53">
        <f>SUM(Q9:Q16)</f>
        <v>77.014925373134332</v>
      </c>
    </row>
    <row r="20" spans="1:17" ht="13.8" x14ac:dyDescent="0.25">
      <c r="A20" s="1" t="s">
        <v>2</v>
      </c>
    </row>
    <row r="21" spans="1:17" ht="13.8" x14ac:dyDescent="0.25">
      <c r="A21" s="1" t="s">
        <v>23</v>
      </c>
    </row>
    <row r="23" spans="1:17" ht="56.25" customHeight="1" x14ac:dyDescent="0.25">
      <c r="A23" s="71"/>
      <c r="B23" s="71"/>
      <c r="C23" s="71"/>
      <c r="D23" s="71"/>
      <c r="E23" s="71"/>
      <c r="F23" s="71"/>
      <c r="G23" s="71"/>
    </row>
  </sheetData>
  <mergeCells count="6">
    <mergeCell ref="A23:G23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DBA9E-17CB-41F0-81E5-E729467F7E56}">
  <sheetPr>
    <pageSetUpPr fitToPage="1"/>
  </sheetPr>
  <dimension ref="A1:N28"/>
  <sheetViews>
    <sheetView showGridLines="0" showZeros="0" topLeftCell="A4" zoomScale="80" zoomScaleNormal="80" workbookViewId="0">
      <selection activeCell="A23" sqref="A23:G28"/>
    </sheetView>
  </sheetViews>
  <sheetFormatPr baseColWidth="10" defaultColWidth="11.44140625" defaultRowHeight="15" x14ac:dyDescent="0.25"/>
  <cols>
    <col min="1" max="1" width="30.44140625" style="9" customWidth="1"/>
    <col min="2" max="2" width="30.33203125" style="10" customWidth="1"/>
    <col min="3" max="3" width="25.109375" style="10" customWidth="1"/>
    <col min="4" max="4" width="17" style="10" customWidth="1"/>
    <col min="5" max="10" width="16.6640625" style="10" customWidth="1"/>
    <col min="11" max="11" width="20.21875" style="10" customWidth="1"/>
    <col min="12" max="16384" width="11.44140625" style="10"/>
  </cols>
  <sheetData>
    <row r="1" spans="1:14" x14ac:dyDescent="0.25">
      <c r="M1" s="12" t="s">
        <v>7</v>
      </c>
    </row>
    <row r="2" spans="1:14" s="3" customFormat="1" ht="48" customHeight="1" x14ac:dyDescent="0.2">
      <c r="A2" s="2"/>
      <c r="D2" s="4"/>
      <c r="E2" s="4"/>
      <c r="F2" s="4"/>
      <c r="G2" s="4"/>
      <c r="H2" s="5"/>
      <c r="M2" s="13" t="s">
        <v>18</v>
      </c>
      <c r="N2" s="14">
        <v>70</v>
      </c>
    </row>
    <row r="3" spans="1:14" s="3" customFormat="1" ht="22.5" customHeight="1" x14ac:dyDescent="0.2">
      <c r="A3" s="78" t="s">
        <v>25</v>
      </c>
      <c r="B3" s="78"/>
      <c r="C3" s="78"/>
      <c r="D3" s="78"/>
      <c r="E3" s="78"/>
      <c r="F3" s="78"/>
      <c r="G3" s="78"/>
      <c r="H3" s="78"/>
      <c r="I3" s="78"/>
      <c r="J3" s="78"/>
      <c r="M3" s="33" t="s">
        <v>9</v>
      </c>
    </row>
    <row r="4" spans="1:14" s="3" customFormat="1" ht="22.5" customHeight="1" x14ac:dyDescent="0.2">
      <c r="A4" s="78" t="s">
        <v>26</v>
      </c>
      <c r="B4" s="78"/>
      <c r="C4" s="78"/>
      <c r="D4" s="78"/>
      <c r="E4" s="78"/>
      <c r="F4" s="78"/>
      <c r="G4" s="78"/>
      <c r="H4" s="78"/>
      <c r="I4" s="78"/>
      <c r="J4" s="78"/>
    </row>
    <row r="5" spans="1:14" s="3" customFormat="1" ht="24.6" customHeight="1" x14ac:dyDescent="0.2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</row>
    <row r="6" spans="1:14" s="3" customFormat="1" ht="24.6" customHeight="1" thickBot="1" x14ac:dyDescent="0.25">
      <c r="A6" s="70"/>
      <c r="B6" s="70"/>
      <c r="C6" s="70"/>
      <c r="D6" s="70"/>
      <c r="E6" s="70"/>
      <c r="F6" s="70"/>
      <c r="G6" s="70"/>
      <c r="H6" s="4"/>
    </row>
    <row r="7" spans="1:14" s="3" customFormat="1" ht="24.75" customHeight="1" thickBot="1" x14ac:dyDescent="0.35">
      <c r="A7" s="2"/>
      <c r="B7" s="6"/>
      <c r="C7" s="7"/>
      <c r="D7" s="7"/>
      <c r="E7" s="72" t="s">
        <v>15</v>
      </c>
      <c r="F7" s="73"/>
      <c r="G7" s="73"/>
      <c r="H7" s="73"/>
      <c r="I7" s="73"/>
      <c r="J7" s="74"/>
    </row>
    <row r="8" spans="1:14" s="8" customFormat="1" ht="30.6" thickBot="1" x14ac:dyDescent="0.3">
      <c r="A8" s="15" t="s">
        <v>4</v>
      </c>
      <c r="B8" s="16" t="s">
        <v>5</v>
      </c>
      <c r="C8" s="17" t="s">
        <v>6</v>
      </c>
      <c r="D8" s="18" t="s">
        <v>0</v>
      </c>
      <c r="E8" s="16" t="s">
        <v>27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7" t="s">
        <v>19</v>
      </c>
    </row>
    <row r="9" spans="1:14" s="3" customFormat="1" ht="35.1" customHeight="1" thickBot="1" x14ac:dyDescent="0.25">
      <c r="A9" s="19" t="s">
        <v>20</v>
      </c>
      <c r="B9" s="90" t="s">
        <v>31</v>
      </c>
      <c r="C9" s="21">
        <v>8100</v>
      </c>
      <c r="D9" s="22">
        <v>10</v>
      </c>
      <c r="E9" s="23">
        <v>8041.46</v>
      </c>
      <c r="F9" s="24">
        <v>68.92</v>
      </c>
      <c r="G9" s="24">
        <f>D9+F9</f>
        <v>78.92</v>
      </c>
      <c r="H9" s="45"/>
      <c r="I9" s="35"/>
      <c r="J9" s="36"/>
      <c r="K9" s="69">
        <f t="shared" ref="K9:K10" si="0">100-($E9*100/$C9)</f>
        <v>0.72271604938271139</v>
      </c>
    </row>
    <row r="10" spans="1:14" s="3" customFormat="1" ht="35.1" customHeight="1" thickBot="1" x14ac:dyDescent="0.25">
      <c r="A10" s="81" t="s">
        <v>28</v>
      </c>
      <c r="B10" s="91" t="s">
        <v>32</v>
      </c>
      <c r="C10" s="21">
        <v>8100</v>
      </c>
      <c r="D10" s="82">
        <v>10</v>
      </c>
      <c r="E10" s="83">
        <v>7695</v>
      </c>
      <c r="F10" s="84">
        <v>72.84</v>
      </c>
      <c r="G10" s="84">
        <f>D10+F10</f>
        <v>82.84</v>
      </c>
      <c r="H10" s="85"/>
      <c r="I10" s="86"/>
      <c r="J10" s="87"/>
      <c r="K10" s="62">
        <f t="shared" si="0"/>
        <v>5</v>
      </c>
    </row>
    <row r="11" spans="1:14" s="3" customFormat="1" ht="35.1" customHeight="1" thickBot="1" x14ac:dyDescent="0.25">
      <c r="A11" s="65"/>
      <c r="B11" s="92" t="s">
        <v>33</v>
      </c>
      <c r="C11" s="21">
        <v>8100</v>
      </c>
      <c r="D11" s="31">
        <v>20</v>
      </c>
      <c r="E11" s="25">
        <v>7063.2</v>
      </c>
      <c r="F11" s="26">
        <v>80</v>
      </c>
      <c r="G11" s="27">
        <f>D11+F11</f>
        <v>100</v>
      </c>
      <c r="H11" s="46">
        <v>1</v>
      </c>
      <c r="I11" s="38">
        <f>+$C11/$C$17*H11</f>
        <v>0.40298507462686567</v>
      </c>
      <c r="J11" s="39">
        <f t="shared" ref="J11:J18" si="1">+G11*I11</f>
        <v>40.298507462686565</v>
      </c>
      <c r="K11" s="62">
        <f>100-($E11*100/$C11)</f>
        <v>12.799999999999997</v>
      </c>
    </row>
    <row r="12" spans="1:14" s="3" customFormat="1" ht="41.4" customHeight="1" x14ac:dyDescent="0.2">
      <c r="A12" s="19" t="s">
        <v>21</v>
      </c>
      <c r="B12" s="56"/>
      <c r="C12" s="21"/>
      <c r="D12" s="22"/>
      <c r="E12" s="23"/>
      <c r="F12" s="24"/>
      <c r="G12" s="24"/>
      <c r="H12" s="45"/>
      <c r="I12" s="35"/>
      <c r="J12" s="36"/>
      <c r="K12" s="62"/>
    </row>
    <row r="13" spans="1:14" s="3" customFormat="1" ht="35.1" customHeight="1" x14ac:dyDescent="0.2">
      <c r="A13" s="65" t="s">
        <v>29</v>
      </c>
      <c r="B13" s="92" t="s">
        <v>31</v>
      </c>
      <c r="C13" s="30">
        <v>9000</v>
      </c>
      <c r="D13" s="31">
        <v>10</v>
      </c>
      <c r="E13" s="25">
        <v>7830.76</v>
      </c>
      <c r="F13" s="26">
        <v>90</v>
      </c>
      <c r="G13" s="27">
        <f t="shared" ref="G13:G16" si="2">D13+F13</f>
        <v>100</v>
      </c>
      <c r="H13" s="46">
        <v>1</v>
      </c>
      <c r="I13" s="38">
        <f>+$C13/$C$17*H13</f>
        <v>0.44776119402985076</v>
      </c>
      <c r="J13" s="39">
        <f t="shared" ref="J13" si="3">+G13*I13</f>
        <v>44.776119402985074</v>
      </c>
      <c r="K13" s="62">
        <f>100-($E13*100/$C13)</f>
        <v>12.99155555555555</v>
      </c>
    </row>
    <row r="14" spans="1:14" s="3" customFormat="1" ht="35.1" customHeight="1" thickBot="1" x14ac:dyDescent="0.25">
      <c r="A14" s="20"/>
      <c r="B14" s="57"/>
      <c r="C14" s="28"/>
      <c r="D14" s="29"/>
      <c r="E14" s="67"/>
      <c r="F14" s="64"/>
      <c r="G14" s="68"/>
      <c r="H14" s="51"/>
      <c r="I14" s="41"/>
      <c r="J14" s="42"/>
      <c r="K14" s="62"/>
    </row>
    <row r="15" spans="1:14" s="3" customFormat="1" ht="35.1" customHeight="1" thickBot="1" x14ac:dyDescent="0.25">
      <c r="A15" s="19" t="s">
        <v>22</v>
      </c>
      <c r="B15" s="56"/>
      <c r="C15" s="21"/>
      <c r="D15" s="22"/>
      <c r="E15" s="23"/>
      <c r="F15" s="24"/>
      <c r="G15" s="54"/>
      <c r="H15" s="45"/>
      <c r="I15" s="35">
        <f>+$C15/$C$17*H15</f>
        <v>0</v>
      </c>
      <c r="J15" s="36">
        <f t="shared" si="1"/>
        <v>0</v>
      </c>
      <c r="K15" s="62"/>
    </row>
    <row r="16" spans="1:14" s="3" customFormat="1" ht="35.1" customHeight="1" thickBot="1" x14ac:dyDescent="0.25">
      <c r="A16" s="65" t="s">
        <v>30</v>
      </c>
      <c r="B16" s="92" t="s">
        <v>34</v>
      </c>
      <c r="C16" s="21">
        <v>3000</v>
      </c>
      <c r="D16" s="93">
        <v>0</v>
      </c>
      <c r="E16" s="25">
        <v>2785.01</v>
      </c>
      <c r="F16" s="26">
        <v>100</v>
      </c>
      <c r="G16" s="55">
        <f t="shared" si="2"/>
        <v>100</v>
      </c>
      <c r="H16" s="46">
        <v>1</v>
      </c>
      <c r="I16" s="38">
        <f>+$C16/$C$17*H16</f>
        <v>0.14925373134328357</v>
      </c>
      <c r="J16" s="39">
        <f t="shared" si="1"/>
        <v>14.925373134328357</v>
      </c>
      <c r="K16" s="62">
        <f>100-($E16*100/$C16)</f>
        <v>7.166333333333327</v>
      </c>
    </row>
    <row r="17" spans="1:10" ht="42.75" customHeight="1" thickBot="1" x14ac:dyDescent="0.3">
      <c r="B17" s="43" t="s">
        <v>13</v>
      </c>
      <c r="C17" s="44">
        <v>20100</v>
      </c>
      <c r="I17" s="52" t="s">
        <v>14</v>
      </c>
      <c r="J17" s="53">
        <f>SUM(J9:J16)</f>
        <v>99.999999999999986</v>
      </c>
    </row>
    <row r="20" spans="1:10" ht="13.8" x14ac:dyDescent="0.25">
      <c r="A20" s="1" t="s">
        <v>2</v>
      </c>
    </row>
    <row r="21" spans="1:10" ht="13.8" x14ac:dyDescent="0.25">
      <c r="A21" s="1" t="s">
        <v>37</v>
      </c>
    </row>
    <row r="23" spans="1:10" ht="118.8" customHeight="1" x14ac:dyDescent="0.25">
      <c r="A23" s="79" t="s">
        <v>24</v>
      </c>
      <c r="B23" s="79"/>
      <c r="C23" s="79"/>
      <c r="D23" s="79"/>
      <c r="E23" s="79"/>
      <c r="F23" s="79"/>
      <c r="G23" s="79"/>
    </row>
    <row r="24" spans="1:10" ht="6.6" customHeight="1" x14ac:dyDescent="0.25">
      <c r="A24" s="80"/>
      <c r="B24" s="80"/>
      <c r="C24" s="80"/>
      <c r="D24" s="80"/>
      <c r="E24" s="80"/>
      <c r="F24" s="80"/>
      <c r="G24" s="80"/>
    </row>
    <row r="25" spans="1:10" ht="13.2" hidden="1" x14ac:dyDescent="0.25">
      <c r="A25" s="80"/>
      <c r="B25" s="80"/>
      <c r="C25" s="80"/>
      <c r="D25" s="80"/>
      <c r="E25" s="80"/>
      <c r="F25" s="80"/>
      <c r="G25" s="80"/>
    </row>
    <row r="26" spans="1:10" ht="0.6" hidden="1" customHeight="1" x14ac:dyDescent="0.25">
      <c r="A26" s="80"/>
      <c r="B26" s="80"/>
      <c r="C26" s="80"/>
      <c r="D26" s="80"/>
      <c r="E26" s="80"/>
      <c r="F26" s="80"/>
      <c r="G26" s="80"/>
    </row>
    <row r="27" spans="1:10" ht="13.2" hidden="1" x14ac:dyDescent="0.25">
      <c r="A27" s="80"/>
      <c r="B27" s="80"/>
      <c r="C27" s="80"/>
      <c r="D27" s="80"/>
      <c r="E27" s="80"/>
      <c r="F27" s="80"/>
      <c r="G27" s="80"/>
    </row>
    <row r="28" spans="1:10" ht="13.2" hidden="1" x14ac:dyDescent="0.25">
      <c r="A28" s="80"/>
      <c r="B28" s="80"/>
      <c r="C28" s="80"/>
      <c r="D28" s="80"/>
      <c r="E28" s="80"/>
      <c r="F28" s="80"/>
      <c r="G28" s="80"/>
    </row>
  </sheetData>
  <mergeCells count="5">
    <mergeCell ref="A3:J3"/>
    <mergeCell ref="A4:J4"/>
    <mergeCell ref="A5:J5"/>
    <mergeCell ref="E7:J7"/>
    <mergeCell ref="A23:G28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valoración</vt:lpstr>
      <vt:lpstr>ALTERNATIVA ADJUDICADA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Soledad Zujeros Jurado</cp:lastModifiedBy>
  <cp:lastPrinted>2021-11-19T11:28:43Z</cp:lastPrinted>
  <dcterms:created xsi:type="dcterms:W3CDTF">2007-03-30T09:59:06Z</dcterms:created>
  <dcterms:modified xsi:type="dcterms:W3CDTF">2023-01-09T14:55:19Z</dcterms:modified>
</cp:coreProperties>
</file>