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U:\compras\general\unidad_a\TECNOLOGÍA, INTERACTIVOS Y SISTEMAS\EXPEDIENTES\2023\EXPEDIENTES COMITÉ\1.- INICIO\S-03009-2023 Sº INTEGRAL SAP en el AE\DOCU OK\"/>
    </mc:Choice>
  </mc:AlternateContent>
  <xr:revisionPtr revIDLastSave="0" documentId="13_ncr:1_{4A5EAEE8-0544-4169-A57C-239A0A8D627B}" xr6:coauthVersionLast="36" xr6:coauthVersionMax="36" xr10:uidLastSave="{00000000-0000-0000-0000-000000000000}"/>
  <bookViews>
    <workbookView xWindow="0" yWindow="0" windowWidth="28800" windowHeight="12225" xr2:uid="{5ECF470F-DCB3-4343-A538-60D696AD6049}"/>
  </bookViews>
  <sheets>
    <sheet name="Anexo I"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7" i="1" l="1"/>
  <c r="I44" i="1"/>
  <c r="I40" i="1"/>
  <c r="I36" i="1"/>
  <c r="G79" i="1" l="1"/>
  <c r="G80" i="1" s="1"/>
  <c r="G75" i="1"/>
  <c r="E8" i="1" l="1"/>
  <c r="E132" i="1" l="1"/>
  <c r="E131" i="1"/>
  <c r="E133" i="1" s="1"/>
  <c r="E123" i="1"/>
  <c r="F123" i="1" s="1"/>
  <c r="E122" i="1"/>
  <c r="E124" i="1" s="1"/>
  <c r="E120" i="1"/>
  <c r="F120" i="1" s="1"/>
  <c r="E119" i="1"/>
  <c r="F119" i="1" s="1"/>
  <c r="E118" i="1"/>
  <c r="F118" i="1" s="1"/>
  <c r="E116" i="1"/>
  <c r="F116" i="1" s="1"/>
  <c r="E115" i="1"/>
  <c r="F115" i="1" s="1"/>
  <c r="E114" i="1"/>
  <c r="F114" i="1" s="1"/>
  <c r="E112" i="1"/>
  <c r="F112" i="1" s="1"/>
  <c r="E111" i="1"/>
  <c r="F111" i="1" s="1"/>
  <c r="E110" i="1"/>
  <c r="E113" i="1" s="1"/>
  <c r="E91" i="1"/>
  <c r="D91" i="1"/>
  <c r="F91" i="1" s="1"/>
  <c r="F70" i="1"/>
  <c r="D60" i="1"/>
  <c r="F42" i="1"/>
  <c r="E52" i="1"/>
  <c r="D52" i="1"/>
  <c r="E51" i="1"/>
  <c r="D51" i="1"/>
  <c r="F51" i="1" s="1"/>
  <c r="E50" i="1"/>
  <c r="D50" i="1"/>
  <c r="F50" i="1" s="1"/>
  <c r="E49" i="1"/>
  <c r="F49" i="1" s="1"/>
  <c r="D49" i="1"/>
  <c r="E48" i="1"/>
  <c r="D48" i="1"/>
  <c r="C47" i="1"/>
  <c r="E46" i="1"/>
  <c r="D46" i="1"/>
  <c r="F46" i="1" s="1"/>
  <c r="E45" i="1"/>
  <c r="E47" i="1" s="1"/>
  <c r="D45" i="1"/>
  <c r="E43" i="1"/>
  <c r="D43" i="1"/>
  <c r="E42" i="1"/>
  <c r="D42" i="1"/>
  <c r="E41" i="1"/>
  <c r="D41" i="1"/>
  <c r="F41" i="1" s="1"/>
  <c r="E39" i="1"/>
  <c r="D39" i="1"/>
  <c r="F39" i="1" s="1"/>
  <c r="E38" i="1"/>
  <c r="E40" i="1" s="1"/>
  <c r="D38" i="1"/>
  <c r="F38" i="1" s="1"/>
  <c r="E37" i="1"/>
  <c r="D37" i="1"/>
  <c r="E35" i="1"/>
  <c r="D35" i="1"/>
  <c r="F35" i="1" s="1"/>
  <c r="E34" i="1"/>
  <c r="D34" i="1"/>
  <c r="F34" i="1" s="1"/>
  <c r="E33" i="1"/>
  <c r="E36" i="1" s="1"/>
  <c r="D33" i="1"/>
  <c r="C44" i="1"/>
  <c r="C40" i="1"/>
  <c r="C36" i="1"/>
  <c r="E9" i="1"/>
  <c r="E7" i="1"/>
  <c r="E6" i="1"/>
  <c r="E53" i="1" l="1"/>
  <c r="E44" i="1"/>
  <c r="F48" i="1"/>
  <c r="F52" i="1"/>
  <c r="D44" i="1"/>
  <c r="F44" i="1" s="1"/>
  <c r="F45" i="1"/>
  <c r="F122" i="1"/>
  <c r="F124" i="1" s="1"/>
  <c r="F121" i="1"/>
  <c r="E121" i="1"/>
  <c r="F117" i="1"/>
  <c r="E117" i="1"/>
  <c r="F110" i="1"/>
  <c r="F113" i="1" s="1"/>
  <c r="F33" i="1"/>
  <c r="D47" i="1"/>
  <c r="F47" i="1" s="1"/>
  <c r="F43" i="1"/>
  <c r="D40" i="1"/>
  <c r="F40" i="1" s="1"/>
  <c r="F37" i="1"/>
  <c r="D36" i="1"/>
  <c r="E10" i="1"/>
  <c r="E125" i="1" l="1"/>
  <c r="F125" i="1"/>
  <c r="C136" i="1" s="1"/>
  <c r="D53" i="1"/>
  <c r="F53" i="1" s="1"/>
  <c r="C100" i="1" s="1"/>
  <c r="C140" i="1" s="1"/>
  <c r="C144" i="1" s="1"/>
  <c r="F36" i="1"/>
</calcChain>
</file>

<file path=xl/sharedStrings.xml><?xml version="1.0" encoding="utf-8"?>
<sst xmlns="http://schemas.openxmlformats.org/spreadsheetml/2006/main" count="168" uniqueCount="100">
  <si>
    <t>EVOLUCIÓN Y MEJORA: Todos los servicios son variables.</t>
  </si>
  <si>
    <t>Horas servicio estimadas</t>
  </si>
  <si>
    <t>Importe ofertado por hora</t>
  </si>
  <si>
    <t>Importe Total</t>
  </si>
  <si>
    <t>Consultor Sénior SAP</t>
  </si>
  <si>
    <t>Consultor SAP</t>
  </si>
  <si>
    <t>Analista Prog SAP</t>
  </si>
  <si>
    <t>Consultor BO</t>
  </si>
  <si>
    <t>Total</t>
  </si>
  <si>
    <t>Nº Horas (4 años de contrato)</t>
  </si>
  <si>
    <t>1.</t>
  </si>
  <si>
    <t>2.</t>
  </si>
  <si>
    <t>TRANSFORMACIÓN SAP HANA: Todo el servicio es fijo.</t>
  </si>
  <si>
    <t>SERVICIO</t>
  </si>
  <si>
    <t>IMPORTE OFERTADO</t>
  </si>
  <si>
    <t>Transformación SAP - HANA</t>
  </si>
  <si>
    <t>3.</t>
  </si>
  <si>
    <t>PLATAFORMA TECNOLÓGICA: Incluye servicios fijos y variables.</t>
  </si>
  <si>
    <t xml:space="preserve">Implantación </t>
  </si>
  <si>
    <t>3.1 Servicios Fijos:</t>
  </si>
  <si>
    <r>
      <rPr>
        <b/>
        <sz val="11"/>
        <color theme="1"/>
        <rFont val="Calibri"/>
        <family val="2"/>
        <scheme val="minor"/>
      </rPr>
      <t>3.1.1  Implantación:</t>
    </r>
    <r>
      <rPr>
        <sz val="11"/>
        <color theme="1"/>
        <rFont val="Calibri"/>
        <family val="2"/>
        <scheme val="minor"/>
      </rPr>
      <t xml:space="preserve"> los licitadores cumplimentarán la siguiente tabla con el importe total ofertado para el proceso de Migración, el precio ofertado incluye todas las tareas necesarias y las plataformas temporales y definitivas durante la transición (5 meses) que sean necesarias hasta la aceptación en producción de cada entorno.</t>
    </r>
  </si>
  <si>
    <t xml:space="preserve">Los licitadores cumplimentarán la siguiente tabla con el importe ofertado por hora para cada uno de los perfiles. </t>
  </si>
  <si>
    <t xml:space="preserve">Los licitadores cumplimentarán la siguiente tabla con el importe total de la transformación a SAP HANA, que incluye todos los costes necesarios para su ejecución. </t>
  </si>
  <si>
    <t>Entornos</t>
  </si>
  <si>
    <t>Importe Anual Ofertado</t>
  </si>
  <si>
    <t>HCM Desarrollo</t>
  </si>
  <si>
    <t>HCM Calidad</t>
  </si>
  <si>
    <t>HCM Producción</t>
  </si>
  <si>
    <t>Total  SAP-HCM</t>
  </si>
  <si>
    <t>CorpoSAP Desarrollo</t>
  </si>
  <si>
    <t>CorpoSAP Calidad</t>
  </si>
  <si>
    <t>CorpoSAP Producción</t>
  </si>
  <si>
    <t>Total CorpoSAP</t>
  </si>
  <si>
    <t>EnteSAP Desarrollo</t>
  </si>
  <si>
    <t>EnteSAP Calidad</t>
  </si>
  <si>
    <t>EnteSAP Producción</t>
  </si>
  <si>
    <t>Total EnteSAP</t>
  </si>
  <si>
    <t>BO Calidad</t>
  </si>
  <si>
    <t>BO Producción</t>
  </si>
  <si>
    <t>Total BO</t>
  </si>
  <si>
    <t>Servicios Comunes y Herramientas</t>
  </si>
  <si>
    <t>Comunicaciones</t>
  </si>
  <si>
    <t>Centro de Respaldo</t>
  </si>
  <si>
    <t>Escritorio Remoto</t>
  </si>
  <si>
    <t>OTROS (3)</t>
  </si>
  <si>
    <t>1er año de contrato</t>
  </si>
  <si>
    <t>Resto del contrato (Tres años)</t>
  </si>
  <si>
    <r>
      <rPr>
        <b/>
        <sz val="11"/>
        <color theme="1"/>
        <rFont val="Calibri"/>
        <family val="2"/>
        <scheme val="minor"/>
      </rPr>
      <t xml:space="preserve">3.1.2  Entornos: </t>
    </r>
    <r>
      <rPr>
        <sz val="11"/>
        <color theme="1"/>
        <rFont val="Calibri"/>
        <family val="2"/>
        <scheme val="minor"/>
      </rPr>
      <t xml:space="preserve"> los licitadores cumplimentarán en la siguiente tabla los importes anuales  ofertados para cada entorno. Para el primer año de contrato la prestación del servicio es sólo es por 7 meses.</t>
    </r>
  </si>
  <si>
    <t>Total Contrato</t>
  </si>
  <si>
    <t>OTROS (3): Incluir cualquier otro componente que se considere necesario para el servicio</t>
  </si>
  <si>
    <r>
      <t xml:space="preserve">3.1.3  Soporte avanzado: </t>
    </r>
    <r>
      <rPr>
        <sz val="11"/>
        <color theme="1"/>
        <rFont val="Calibri"/>
        <family val="2"/>
        <scheme val="minor"/>
      </rPr>
      <t>los licitadores cumplimentarán la siguiente tabla con el importe anual ofertado para esta prestación.</t>
    </r>
  </si>
  <si>
    <t>Soporte Avanzado</t>
  </si>
  <si>
    <t>IMPORTE OFERTADO ANUAL</t>
  </si>
  <si>
    <t>IMPORTE OFERTADO CONTRATO</t>
  </si>
  <si>
    <t>Producto</t>
  </si>
  <si>
    <t>Metrica</t>
  </si>
  <si>
    <t>Nº licencias fijas</t>
  </si>
  <si>
    <t xml:space="preserve">Licencias S/4 HANA para HCM </t>
  </si>
  <si>
    <t>Nómina</t>
  </si>
  <si>
    <t>Empleados</t>
  </si>
  <si>
    <t>Time Tracking</t>
  </si>
  <si>
    <t>Human Core Capital</t>
  </si>
  <si>
    <t>Formación y Recruiting</t>
  </si>
  <si>
    <t>Licencias Acceso indirecto</t>
  </si>
  <si>
    <t>Digital Access</t>
  </si>
  <si>
    <t>1.000 Docs</t>
  </si>
  <si>
    <t xml:space="preserve">Suministro  Licencias SAP </t>
  </si>
  <si>
    <t>Importe Total Ofertado</t>
  </si>
  <si>
    <r>
      <t xml:space="preserve">3.1.4  Suministro de licencias nuevas: </t>
    </r>
    <r>
      <rPr>
        <sz val="11"/>
        <color theme="1"/>
        <rFont val="Calibri"/>
        <family val="2"/>
        <scheme val="minor"/>
      </rPr>
      <t>los licitadores cumplimentarán la siguiente tabla con el importe ofertado de las nuevas licencias.</t>
    </r>
  </si>
  <si>
    <t>Mantenimiento Licencias Nuevas</t>
  </si>
  <si>
    <r>
      <t xml:space="preserve">3.1.5  Mantenimiento de licencias nuevas: </t>
    </r>
    <r>
      <rPr>
        <sz val="11"/>
        <color theme="1"/>
        <rFont val="Calibri"/>
        <family val="2"/>
        <scheme val="minor"/>
      </rPr>
      <t>los licitadores cumplimentarán la siguiente tabla con el importe ofertado para el mantenimiento de las nuevas licencias. Los licitadores incluirán en el precio el descuento de las licencias que se cancelarán a partir del 1 de julio de 2024, siguiendo las políticas permitidas por SAP.</t>
    </r>
  </si>
  <si>
    <t>Descuento aplicado por la cancelación de licencias actuales que se indican en el apartado 5.17 del pliego de prescripciones técnicas (página 95):</t>
  </si>
  <si>
    <t>Descuento por la cancelación de licencias antiguas</t>
  </si>
  <si>
    <t>Mantenimiento licencias actuales</t>
  </si>
  <si>
    <t>Servicio</t>
  </si>
  <si>
    <r>
      <t xml:space="preserve">3.1.6  Mantenimiento de licencias actuales: </t>
    </r>
    <r>
      <rPr>
        <sz val="11"/>
        <color theme="1"/>
        <rFont val="Calibri"/>
        <family val="2"/>
        <scheme val="minor"/>
      </rPr>
      <t>los licitadores cumplimentarán la siguiente tabla con el importe ofertado para el mantenimiento de las  licencias actuales. Para el primer año de contrato el importe ofertado será por 6 meses.</t>
    </r>
  </si>
  <si>
    <t>SII</t>
  </si>
  <si>
    <t>Importe Semestral Ofertado</t>
  </si>
  <si>
    <r>
      <t xml:space="preserve">3.1.7  SII: </t>
    </r>
    <r>
      <rPr>
        <sz val="11"/>
        <color theme="1"/>
        <rFont val="Calibri"/>
        <family val="2"/>
        <scheme val="minor"/>
      </rPr>
      <t>los licitadores cumplimentarán la siguiente tabla con el importe ofertado para el servicio SII a partir del segundo semestre del cuarto año de contrato, tras la finalización del contrato actual de RTVE para dicho servicio.</t>
    </r>
  </si>
  <si>
    <t>Importe Total Ofertado Servicios Fijos (3.1)</t>
  </si>
  <si>
    <t>3.2 Servicios Variables:</t>
  </si>
  <si>
    <r>
      <rPr>
        <b/>
        <sz val="11"/>
        <color theme="1"/>
        <rFont val="Calibri"/>
        <family val="2"/>
        <scheme val="minor"/>
      </rPr>
      <t xml:space="preserve">3.2.1  Servicios variables de plataforma: </t>
    </r>
    <r>
      <rPr>
        <sz val="11"/>
        <color theme="1"/>
        <rFont val="Calibri"/>
        <family val="2"/>
        <scheme val="minor"/>
      </rPr>
      <t xml:space="preserve"> los licitadores cumplimentarán en la siguiente tabla el importe mensual de entornos de uso mensual</t>
    </r>
  </si>
  <si>
    <t>Servicios Variables de Plataforma</t>
  </si>
  <si>
    <t>Entornos variables de uso mensual</t>
  </si>
  <si>
    <t xml:space="preserve">Total Oferta </t>
  </si>
  <si>
    <t>Numero entornos mensuales adicionales por año estimados</t>
  </si>
  <si>
    <t xml:space="preserve">Importe Unitario </t>
  </si>
  <si>
    <r>
      <rPr>
        <b/>
        <sz val="11"/>
        <color theme="1"/>
        <rFont val="Calibri"/>
        <family val="2"/>
        <scheme val="minor"/>
      </rPr>
      <t xml:space="preserve">3.2.2  Servicios variables de soporte de la plataforma: </t>
    </r>
    <r>
      <rPr>
        <sz val="11"/>
        <color theme="1"/>
        <rFont val="Calibri"/>
        <family val="2"/>
        <scheme val="minor"/>
      </rPr>
      <t xml:space="preserve"> Los licitadores cumplimentarán la siguiente tabla con el importe ofertado por hora para cada uno de los perfiles.</t>
    </r>
  </si>
  <si>
    <t>Administrador SAP</t>
  </si>
  <si>
    <t>Operador</t>
  </si>
  <si>
    <t>Importe Total Ofertado Servicios Variables (3.2)</t>
  </si>
  <si>
    <t>IMPORTE TOTAL OFERTADO PLATAFORMA TECNOLOGICA (3.1 + 3.2)</t>
  </si>
  <si>
    <t>IMPORTE TOTAL OFERTA (1 + 2 + 3)</t>
  </si>
  <si>
    <t>Este importe total  ofertado se valorára de  acuerdo con la fórmula indicada en la cláusula 10ª del Anexo II de este pliego.</t>
  </si>
  <si>
    <t>Importe Unitario Máximo que se  puede ofertar por cada entorno de uso mensual</t>
  </si>
  <si>
    <t>Importe Contrato Ofertado</t>
  </si>
  <si>
    <t>Importe por hora máximo que se  puede ofertar para cada perfil</t>
  </si>
  <si>
    <t xml:space="preserve">Importe máximo que se  puede ofertar </t>
  </si>
  <si>
    <t xml:space="preserve">Importe  Anual Máximo que se  puede ofertar por cada entorno </t>
  </si>
  <si>
    <t xml:space="preserve">Importe anual máximo que se  puede ofertar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</si>
</sst>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 _€_-;\-* #,##0.00\ _€_-;_-* &quot;-&quot;??\ _€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8"/>
      <color rgb="FFFFFFFF"/>
      <name val="Calibri"/>
      <family val="2"/>
      <scheme val="minor"/>
    </font>
    <font>
      <b/>
      <sz val="8"/>
      <color rgb="FF000000"/>
      <name val="Calibri"/>
      <family val="2"/>
      <scheme val="minor"/>
    </font>
    <font>
      <sz val="8"/>
      <color rgb="FF000000"/>
      <name val="Calibri"/>
      <family val="2"/>
      <scheme val="minor"/>
    </font>
    <font>
      <b/>
      <sz val="7"/>
      <color rgb="FF000000"/>
      <name val="Arial"/>
      <family val="2"/>
    </font>
    <font>
      <b/>
      <sz val="8"/>
      <name val="Calibri"/>
      <family val="2"/>
      <scheme val="minor"/>
    </font>
    <font>
      <b/>
      <sz val="14"/>
      <color theme="1"/>
      <name val="Calibri"/>
      <family val="2"/>
      <scheme val="minor"/>
    </font>
    <font>
      <sz val="14"/>
      <color theme="1"/>
      <name val="Calibri"/>
      <family val="2"/>
      <scheme val="minor"/>
    </font>
    <font>
      <b/>
      <sz val="9"/>
      <color rgb="FF000000"/>
      <name val="Calibri"/>
      <family val="2"/>
    </font>
    <font>
      <b/>
      <u/>
      <sz val="11"/>
      <color theme="1"/>
      <name val="Calibri"/>
      <family val="2"/>
      <scheme val="minor"/>
    </font>
    <font>
      <b/>
      <sz val="8"/>
      <color theme="1"/>
      <name val="Calibri"/>
      <family val="2"/>
      <scheme val="minor"/>
    </font>
    <font>
      <sz val="8"/>
      <color theme="1"/>
      <name val="Calibri"/>
      <family val="2"/>
      <scheme val="minor"/>
    </font>
    <font>
      <b/>
      <sz val="11"/>
      <name val="Calibri"/>
      <family val="2"/>
      <scheme val="minor"/>
    </font>
    <font>
      <b/>
      <sz val="7"/>
      <color theme="1"/>
      <name val="Arial"/>
      <family val="2"/>
    </font>
    <font>
      <sz val="7"/>
      <color theme="1"/>
      <name val="Arial"/>
      <family val="2"/>
    </font>
    <font>
      <b/>
      <sz val="12"/>
      <name val="Calibri"/>
      <family val="2"/>
      <scheme val="minor"/>
    </font>
  </fonts>
  <fills count="9">
    <fill>
      <patternFill patternType="none"/>
    </fill>
    <fill>
      <patternFill patternType="gray125"/>
    </fill>
    <fill>
      <patternFill patternType="solid">
        <fgColor rgb="FFFABF8F"/>
        <bgColor indexed="64"/>
      </patternFill>
    </fill>
    <fill>
      <patternFill patternType="solid">
        <fgColor rgb="FFD9D9D9"/>
        <bgColor indexed="64"/>
      </patternFill>
    </fill>
    <fill>
      <patternFill patternType="solid">
        <fgColor rgb="FFFDE9D9"/>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CD5B4"/>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68">
    <xf numFmtId="0" fontId="0" fillId="0" borderId="0" xfId="0"/>
    <xf numFmtId="43" fontId="6" fillId="6" borderId="4" xfId="1" applyFont="1" applyFill="1" applyBorder="1" applyAlignment="1" applyProtection="1">
      <alignment horizontal="center" vertical="center" wrapText="1"/>
    </xf>
    <xf numFmtId="43" fontId="5" fillId="6" borderId="4" xfId="1" applyFont="1" applyFill="1" applyBorder="1" applyAlignment="1" applyProtection="1">
      <alignment horizontal="center" vertical="center" wrapText="1"/>
    </xf>
    <xf numFmtId="2" fontId="6" fillId="0" borderId="4" xfId="0" applyNumberFormat="1" applyFont="1" applyFill="1" applyBorder="1" applyAlignment="1" applyProtection="1">
      <alignment horizontal="center" vertical="center"/>
      <protection locked="0"/>
    </xf>
    <xf numFmtId="43" fontId="11" fillId="0" borderId="4" xfId="1" applyFont="1" applyFill="1" applyBorder="1" applyAlignment="1" applyProtection="1">
      <alignment horizontal="center" vertical="center" wrapText="1"/>
      <protection locked="0"/>
    </xf>
    <xf numFmtId="43" fontId="6" fillId="0" borderId="4" xfId="1" applyFont="1" applyFill="1" applyBorder="1" applyAlignment="1" applyProtection="1">
      <alignment horizontal="right" vertical="center"/>
      <protection locked="0"/>
    </xf>
    <xf numFmtId="3" fontId="5" fillId="0" borderId="4" xfId="0" applyNumberFormat="1" applyFont="1" applyFill="1" applyBorder="1" applyAlignment="1" applyProtection="1">
      <alignment horizontal="right" vertical="center"/>
      <protection locked="0"/>
    </xf>
    <xf numFmtId="0" fontId="4" fillId="0" borderId="2" xfId="0" applyFont="1" applyFill="1" applyBorder="1" applyAlignment="1" applyProtection="1">
      <alignment horizontal="center" vertical="center" wrapText="1"/>
      <protection locked="0"/>
    </xf>
    <xf numFmtId="43" fontId="17" fillId="0" borderId="1" xfId="1" applyFont="1" applyFill="1" applyBorder="1" applyAlignment="1" applyProtection="1">
      <alignment horizontal="left" vertical="center" indent="1"/>
      <protection locked="0"/>
    </xf>
    <xf numFmtId="0" fontId="9" fillId="0" borderId="0" xfId="0" applyFont="1" applyAlignment="1" applyProtection="1">
      <alignment horizontal="right" vertical="center"/>
    </xf>
    <xf numFmtId="0" fontId="9" fillId="0" borderId="0" xfId="0" applyFont="1" applyProtection="1"/>
    <xf numFmtId="0" fontId="10" fillId="0" borderId="0" xfId="0" applyFont="1" applyProtection="1"/>
    <xf numFmtId="0" fontId="0" fillId="0" borderId="0" xfId="0" applyProtection="1"/>
    <xf numFmtId="0" fontId="0" fillId="0" borderId="0" xfId="0" applyFont="1" applyProtection="1"/>
    <xf numFmtId="0" fontId="8" fillId="5" borderId="1" xfId="0" applyFont="1" applyFill="1" applyBorder="1" applyAlignment="1" applyProtection="1">
      <alignment horizontal="center" vertical="center" wrapText="1"/>
    </xf>
    <xf numFmtId="0" fontId="8" fillId="5"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xf>
    <xf numFmtId="3" fontId="5" fillId="3" borderId="4" xfId="0" applyNumberFormat="1" applyFont="1" applyFill="1" applyBorder="1" applyAlignment="1" applyProtection="1">
      <alignment horizontal="center" vertical="center"/>
    </xf>
    <xf numFmtId="0" fontId="7" fillId="2" borderId="3"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11" fillId="4" borderId="3" xfId="0" applyFont="1" applyFill="1" applyBorder="1" applyAlignment="1" applyProtection="1">
      <alignment horizontal="justify" vertical="center" wrapText="1"/>
    </xf>
    <xf numFmtId="0" fontId="12" fillId="0" borderId="0" xfId="0" applyFont="1" applyProtection="1"/>
    <xf numFmtId="0" fontId="13" fillId="2" borderId="3" xfId="0" applyFont="1" applyFill="1" applyBorder="1" applyAlignment="1" applyProtection="1">
      <alignment horizontal="left" vertical="center"/>
    </xf>
    <xf numFmtId="43" fontId="6" fillId="6" borderId="4" xfId="1" applyFont="1" applyFill="1" applyBorder="1" applyAlignment="1" applyProtection="1">
      <alignment horizontal="right" vertical="center"/>
    </xf>
    <xf numFmtId="0" fontId="13" fillId="2" borderId="3" xfId="0" applyFont="1" applyFill="1" applyBorder="1" applyAlignment="1" applyProtection="1">
      <alignment horizontal="right" vertical="center"/>
    </xf>
    <xf numFmtId="43" fontId="13" fillId="6" borderId="4" xfId="1" applyFont="1" applyFill="1" applyBorder="1" applyAlignment="1" applyProtection="1">
      <alignment horizontal="right" vertical="center"/>
    </xf>
    <xf numFmtId="0" fontId="13" fillId="2" borderId="3" xfId="0" applyFont="1" applyFill="1" applyBorder="1" applyAlignment="1" applyProtection="1">
      <alignment horizontal="left" vertical="center" wrapText="1"/>
    </xf>
    <xf numFmtId="43" fontId="0" fillId="0" borderId="0" xfId="1" applyFont="1" applyProtection="1"/>
    <xf numFmtId="43" fontId="6" fillId="6" borderId="1" xfId="1" applyFont="1" applyFill="1" applyBorder="1" applyAlignment="1" applyProtection="1">
      <alignment horizontal="right" vertical="center"/>
    </xf>
    <xf numFmtId="0" fontId="14" fillId="0" borderId="0" xfId="0" applyFont="1" applyProtection="1"/>
    <xf numFmtId="0" fontId="2" fillId="0" borderId="0" xfId="0" applyFont="1" applyProtection="1"/>
    <xf numFmtId="43" fontId="11" fillId="6" borderId="4" xfId="1" applyFont="1" applyFill="1" applyBorder="1" applyAlignment="1" applyProtection="1">
      <alignment horizontal="center" vertical="center" wrapText="1"/>
    </xf>
    <xf numFmtId="0" fontId="3" fillId="0" borderId="0" xfId="0" applyFont="1" applyAlignment="1" applyProtection="1">
      <alignment vertical="center" wrapText="1"/>
    </xf>
    <xf numFmtId="0" fontId="14" fillId="3" borderId="5" xfId="0" applyFont="1" applyFill="1" applyBorder="1" applyAlignment="1" applyProtection="1">
      <alignment horizontal="center" vertical="center" wrapText="1"/>
    </xf>
    <xf numFmtId="0" fontId="13" fillId="2" borderId="3" xfId="0" applyFont="1" applyFill="1" applyBorder="1" applyAlignment="1" applyProtection="1">
      <alignment horizontal="left" vertical="center" wrapText="1"/>
    </xf>
    <xf numFmtId="0" fontId="14" fillId="3" borderId="4" xfId="0" applyFont="1" applyFill="1" applyBorder="1" applyAlignment="1" applyProtection="1">
      <alignment horizontal="center" vertical="center" wrapText="1"/>
    </xf>
    <xf numFmtId="3" fontId="6" fillId="3" borderId="4" xfId="0" applyNumberFormat="1" applyFont="1" applyFill="1" applyBorder="1" applyAlignment="1" applyProtection="1">
      <alignment horizontal="center" vertical="center"/>
    </xf>
    <xf numFmtId="0" fontId="15" fillId="5" borderId="1" xfId="0" applyFont="1" applyFill="1" applyBorder="1" applyAlignment="1" applyProtection="1">
      <alignment horizontal="center" vertical="center" wrapText="1"/>
    </xf>
    <xf numFmtId="43" fontId="0" fillId="7" borderId="1" xfId="0" applyNumberFormat="1" applyFill="1" applyBorder="1" applyProtection="1"/>
    <xf numFmtId="0" fontId="8" fillId="5" borderId="1" xfId="0" applyFont="1" applyFill="1" applyBorder="1" applyAlignment="1" applyProtection="1">
      <alignment horizontal="left" vertical="center" wrapText="1"/>
    </xf>
    <xf numFmtId="0" fontId="16" fillId="8" borderId="1" xfId="0" applyFont="1" applyFill="1" applyBorder="1" applyAlignment="1" applyProtection="1">
      <alignment horizontal="left" vertical="center"/>
    </xf>
    <xf numFmtId="0" fontId="16" fillId="6" borderId="1" xfId="0" applyFont="1" applyFill="1" applyBorder="1" applyAlignment="1" applyProtection="1">
      <alignment horizontal="center" vertical="center"/>
    </xf>
    <xf numFmtId="43" fontId="5" fillId="6" borderId="1" xfId="1" applyFont="1" applyFill="1" applyBorder="1" applyAlignment="1" applyProtection="1">
      <alignment vertical="center" wrapText="1"/>
    </xf>
    <xf numFmtId="43" fontId="0" fillId="6" borderId="1" xfId="0" applyNumberFormat="1" applyFill="1" applyBorder="1" applyProtection="1"/>
    <xf numFmtId="0" fontId="18" fillId="5" borderId="1" xfId="0" applyFont="1" applyFill="1" applyBorder="1" applyAlignment="1" applyProtection="1">
      <alignment horizontal="center" vertical="center" wrapText="1"/>
    </xf>
    <xf numFmtId="43" fontId="5" fillId="6" borderId="1" xfId="1" applyFont="1" applyFill="1" applyBorder="1" applyAlignment="1" applyProtection="1">
      <alignment horizontal="center" vertical="center" wrapText="1"/>
    </xf>
    <xf numFmtId="0" fontId="13" fillId="2" borderId="6" xfId="0" applyFont="1" applyFill="1" applyBorder="1" applyAlignment="1" applyProtection="1">
      <alignment horizontal="left" vertical="center" wrapText="1"/>
    </xf>
    <xf numFmtId="0" fontId="13" fillId="2" borderId="7" xfId="0" applyFont="1" applyFill="1" applyBorder="1" applyAlignment="1" applyProtection="1">
      <alignment horizontal="left" vertical="center" wrapText="1"/>
    </xf>
    <xf numFmtId="0" fontId="13" fillId="2" borderId="3" xfId="0" applyFont="1" applyFill="1" applyBorder="1" applyAlignment="1" applyProtection="1">
      <alignment horizontal="left" vertical="center" wrapText="1"/>
    </xf>
    <xf numFmtId="0" fontId="14" fillId="3" borderId="6" xfId="0" applyFont="1" applyFill="1" applyBorder="1" applyAlignment="1" applyProtection="1">
      <alignment horizontal="center" vertical="center" wrapText="1"/>
    </xf>
    <xf numFmtId="0" fontId="14" fillId="3" borderId="7" xfId="0" applyFont="1" applyFill="1" applyBorder="1" applyAlignment="1" applyProtection="1">
      <alignment horizontal="center" vertical="center" wrapText="1"/>
    </xf>
    <xf numFmtId="0" fontId="14" fillId="3" borderId="3" xfId="0" applyFont="1" applyFill="1" applyBorder="1" applyAlignment="1" applyProtection="1">
      <alignment horizontal="center" vertical="center" wrapText="1"/>
    </xf>
    <xf numFmtId="3" fontId="6" fillId="3" borderId="6" xfId="0" applyNumberFormat="1" applyFont="1" applyFill="1" applyBorder="1" applyAlignment="1" applyProtection="1">
      <alignment horizontal="center" vertical="center"/>
    </xf>
    <xf numFmtId="3" fontId="6" fillId="3" borderId="7" xfId="0" applyNumberFormat="1" applyFont="1" applyFill="1" applyBorder="1" applyAlignment="1" applyProtection="1">
      <alignment horizontal="center" vertical="center"/>
    </xf>
    <xf numFmtId="3" fontId="6" fillId="3" borderId="3" xfId="0" applyNumberFormat="1" applyFont="1" applyFill="1" applyBorder="1" applyAlignment="1" applyProtection="1">
      <alignment horizontal="center" vertical="center"/>
    </xf>
    <xf numFmtId="3" fontId="5" fillId="0" borderId="6" xfId="0" applyNumberFormat="1" applyFont="1" applyFill="1" applyBorder="1" applyAlignment="1" applyProtection="1">
      <alignment horizontal="right" vertical="center"/>
      <protection locked="0"/>
    </xf>
    <xf numFmtId="0" fontId="5" fillId="0" borderId="7" xfId="0" applyFont="1" applyFill="1" applyBorder="1" applyAlignment="1" applyProtection="1">
      <alignment horizontal="right" vertical="center"/>
      <protection locked="0"/>
    </xf>
    <xf numFmtId="0" fontId="5" fillId="0" borderId="3" xfId="0" applyFont="1" applyFill="1" applyBorder="1" applyAlignment="1" applyProtection="1">
      <alignment horizontal="right" vertical="center"/>
      <protection locked="0"/>
    </xf>
    <xf numFmtId="0" fontId="8" fillId="5" borderId="8" xfId="0" applyFont="1" applyFill="1" applyBorder="1" applyAlignment="1" applyProtection="1">
      <alignment horizontal="center" vertical="center" wrapText="1"/>
    </xf>
    <xf numFmtId="0" fontId="8" fillId="5" borderId="2" xfId="0" applyFont="1" applyFill="1" applyBorder="1" applyAlignment="1" applyProtection="1">
      <alignment horizontal="center" vertical="center" wrapText="1"/>
    </xf>
    <xf numFmtId="43" fontId="6" fillId="6" borderId="6" xfId="1" applyFont="1" applyFill="1" applyBorder="1" applyAlignment="1" applyProtection="1">
      <alignment horizontal="center" vertical="center"/>
    </xf>
    <xf numFmtId="43" fontId="6" fillId="6" borderId="7" xfId="1" applyFont="1" applyFill="1" applyBorder="1" applyAlignment="1" applyProtection="1">
      <alignment horizontal="center" vertical="center"/>
    </xf>
    <xf numFmtId="43" fontId="6" fillId="6" borderId="3" xfId="1" applyFont="1" applyFill="1" applyBorder="1" applyAlignment="1" applyProtection="1">
      <alignment horizontal="center" vertical="center"/>
    </xf>
    <xf numFmtId="0" fontId="16" fillId="6" borderId="1" xfId="0" applyFont="1" applyFill="1" applyBorder="1" applyAlignment="1" applyProtection="1">
      <alignment horizontal="right" vertical="center"/>
    </xf>
    <xf numFmtId="0" fontId="16" fillId="6" borderId="8" xfId="0" applyFont="1" applyFill="1" applyBorder="1" applyAlignment="1" applyProtection="1">
      <alignment horizontal="right" vertical="center"/>
    </xf>
    <xf numFmtId="0" fontId="16" fillId="6" borderId="9" xfId="0" applyFont="1" applyFill="1" applyBorder="1" applyAlignment="1" applyProtection="1">
      <alignment horizontal="right" vertical="center"/>
    </xf>
    <xf numFmtId="0" fontId="16" fillId="6" borderId="2" xfId="0" applyFont="1" applyFill="1" applyBorder="1" applyAlignment="1" applyProtection="1">
      <alignment horizontal="right" vertical="center"/>
    </xf>
    <xf numFmtId="0" fontId="8" fillId="5" borderId="9" xfId="0" applyFont="1" applyFill="1" applyBorder="1" applyAlignment="1" applyProtection="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31EA9-83A5-49F3-A4AB-FBD96523C094}">
  <dimension ref="A1:I146"/>
  <sheetViews>
    <sheetView tabSelected="1" workbookViewId="0">
      <selection activeCell="C36" sqref="C36"/>
    </sheetView>
  </sheetViews>
  <sheetFormatPr baseColWidth="10" defaultRowHeight="15" x14ac:dyDescent="0.25"/>
  <cols>
    <col min="1" max="1" width="11.42578125" style="12"/>
    <col min="2" max="2" width="22.5703125" style="12" customWidth="1"/>
    <col min="3" max="3" width="17.85546875" style="12" customWidth="1"/>
    <col min="4" max="4" width="13" style="12" customWidth="1"/>
    <col min="5" max="5" width="12.7109375" style="12" customWidth="1"/>
    <col min="6" max="6" width="14" style="12" customWidth="1"/>
    <col min="7" max="7" width="16.28515625" style="12" customWidth="1"/>
    <col min="8" max="8" width="17.85546875" style="12" customWidth="1"/>
    <col min="9" max="16384" width="11.42578125" style="12"/>
  </cols>
  <sheetData>
    <row r="1" spans="1:7" ht="18.75" x14ac:dyDescent="0.3">
      <c r="A1" s="9" t="s">
        <v>10</v>
      </c>
      <c r="B1" s="10" t="s">
        <v>0</v>
      </c>
      <c r="C1" s="11"/>
      <c r="D1" s="11"/>
      <c r="E1" s="11"/>
      <c r="F1" s="11"/>
    </row>
    <row r="2" spans="1:7" ht="18.75" x14ac:dyDescent="0.3">
      <c r="A2" s="9"/>
      <c r="B2" s="10"/>
      <c r="C2" s="11"/>
      <c r="D2" s="11"/>
      <c r="E2" s="11"/>
      <c r="F2" s="11"/>
    </row>
    <row r="3" spans="1:7" ht="18.75" x14ac:dyDescent="0.3">
      <c r="A3" s="9"/>
      <c r="B3" s="13" t="s">
        <v>21</v>
      </c>
      <c r="C3" s="11"/>
      <c r="D3" s="11"/>
      <c r="E3" s="11"/>
      <c r="F3" s="11"/>
    </row>
    <row r="4" spans="1:7" ht="18.75" customHeight="1" thickBot="1" x14ac:dyDescent="0.3"/>
    <row r="5" spans="1:7" ht="34.5" customHeight="1" thickBot="1" x14ac:dyDescent="0.3">
      <c r="B5" s="14" t="s">
        <v>1</v>
      </c>
      <c r="C5" s="15" t="s">
        <v>9</v>
      </c>
      <c r="D5" s="15" t="s">
        <v>2</v>
      </c>
      <c r="E5" s="15" t="s">
        <v>3</v>
      </c>
      <c r="G5" s="39" t="s">
        <v>96</v>
      </c>
    </row>
    <row r="6" spans="1:7" ht="15.75" thickBot="1" x14ac:dyDescent="0.3">
      <c r="B6" s="16" t="s">
        <v>4</v>
      </c>
      <c r="C6" s="17">
        <v>63360</v>
      </c>
      <c r="D6" s="3"/>
      <c r="E6" s="1">
        <f>C6*D6</f>
        <v>0</v>
      </c>
      <c r="G6" s="42">
        <v>65</v>
      </c>
    </row>
    <row r="7" spans="1:7" ht="15.75" thickBot="1" x14ac:dyDescent="0.3">
      <c r="B7" s="16" t="s">
        <v>5</v>
      </c>
      <c r="C7" s="17">
        <v>25344</v>
      </c>
      <c r="D7" s="3"/>
      <c r="E7" s="1">
        <f t="shared" ref="E7:E9" si="0">C7*D7</f>
        <v>0</v>
      </c>
      <c r="G7" s="42">
        <v>55</v>
      </c>
    </row>
    <row r="8" spans="1:7" ht="15.75" thickBot="1" x14ac:dyDescent="0.3">
      <c r="B8" s="16" t="s">
        <v>6</v>
      </c>
      <c r="C8" s="17">
        <v>21120</v>
      </c>
      <c r="D8" s="3"/>
      <c r="E8" s="1">
        <f t="shared" si="0"/>
        <v>0</v>
      </c>
      <c r="G8" s="42">
        <v>48</v>
      </c>
    </row>
    <row r="9" spans="1:7" ht="15.75" thickBot="1" x14ac:dyDescent="0.3">
      <c r="B9" s="16" t="s">
        <v>7</v>
      </c>
      <c r="C9" s="17">
        <v>21120</v>
      </c>
      <c r="D9" s="3"/>
      <c r="E9" s="1">
        <f t="shared" si="0"/>
        <v>0</v>
      </c>
      <c r="G9" s="42">
        <v>52</v>
      </c>
    </row>
    <row r="10" spans="1:7" ht="22.5" customHeight="1" thickBot="1" x14ac:dyDescent="0.3">
      <c r="B10" s="18" t="s">
        <v>8</v>
      </c>
      <c r="C10" s="17">
        <v>130944</v>
      </c>
      <c r="D10" s="19"/>
      <c r="E10" s="2">
        <f>SUM(E6:E9)</f>
        <v>0</v>
      </c>
    </row>
    <row r="13" spans="1:7" ht="18.75" x14ac:dyDescent="0.3">
      <c r="A13" s="9" t="s">
        <v>11</v>
      </c>
      <c r="B13" s="10" t="s">
        <v>12</v>
      </c>
    </row>
    <row r="14" spans="1:7" ht="18.75" x14ac:dyDescent="0.3">
      <c r="A14" s="9"/>
      <c r="B14" s="10"/>
    </row>
    <row r="15" spans="1:7" ht="18.75" x14ac:dyDescent="0.25">
      <c r="A15" s="9"/>
      <c r="B15" s="13" t="s">
        <v>22</v>
      </c>
    </row>
    <row r="16" spans="1:7" ht="15.75" thickBot="1" x14ac:dyDescent="0.3"/>
    <row r="17" spans="1:9" ht="23.25" customHeight="1" thickBot="1" x14ac:dyDescent="0.3">
      <c r="B17" s="14" t="s">
        <v>13</v>
      </c>
      <c r="C17" s="14" t="s">
        <v>14</v>
      </c>
      <c r="G17" s="39" t="s">
        <v>97</v>
      </c>
    </row>
    <row r="18" spans="1:9" ht="15.75" thickBot="1" x14ac:dyDescent="0.3">
      <c r="B18" s="20" t="s">
        <v>15</v>
      </c>
      <c r="C18" s="4"/>
      <c r="G18" s="42">
        <v>279000</v>
      </c>
    </row>
    <row r="21" spans="1:9" ht="18.75" x14ac:dyDescent="0.3">
      <c r="A21" s="9" t="s">
        <v>16</v>
      </c>
      <c r="B21" s="10" t="s">
        <v>17</v>
      </c>
    </row>
    <row r="23" spans="1:9" x14ac:dyDescent="0.25">
      <c r="B23" s="21" t="s">
        <v>19</v>
      </c>
    </row>
    <row r="24" spans="1:9" x14ac:dyDescent="0.25">
      <c r="B24" s="21"/>
    </row>
    <row r="25" spans="1:9" x14ac:dyDescent="0.25">
      <c r="B25" s="13" t="s">
        <v>20</v>
      </c>
    </row>
    <row r="26" spans="1:9" ht="15.75" thickBot="1" x14ac:dyDescent="0.3"/>
    <row r="27" spans="1:9" ht="23.25" thickBot="1" x14ac:dyDescent="0.3">
      <c r="B27" s="14" t="s">
        <v>13</v>
      </c>
      <c r="C27" s="14" t="s">
        <v>14</v>
      </c>
      <c r="G27" s="39" t="s">
        <v>97</v>
      </c>
    </row>
    <row r="28" spans="1:9" ht="18" customHeight="1" thickBot="1" x14ac:dyDescent="0.3">
      <c r="B28" s="20" t="s">
        <v>18</v>
      </c>
      <c r="C28" s="4"/>
      <c r="G28" s="42">
        <v>676252.5</v>
      </c>
    </row>
    <row r="30" spans="1:9" x14ac:dyDescent="0.25">
      <c r="B30" s="13" t="s">
        <v>47</v>
      </c>
    </row>
    <row r="31" spans="1:9" ht="15.75" thickBot="1" x14ac:dyDescent="0.3"/>
    <row r="32" spans="1:9" ht="30.75" customHeight="1" thickBot="1" x14ac:dyDescent="0.3">
      <c r="B32" s="14" t="s">
        <v>23</v>
      </c>
      <c r="C32" s="14" t="s">
        <v>24</v>
      </c>
      <c r="D32" s="14" t="s">
        <v>45</v>
      </c>
      <c r="E32" s="14" t="s">
        <v>46</v>
      </c>
      <c r="F32" s="14" t="s">
        <v>48</v>
      </c>
      <c r="H32" s="58" t="s">
        <v>98</v>
      </c>
      <c r="I32" s="59"/>
    </row>
    <row r="33" spans="2:9" ht="15.75" thickBot="1" x14ac:dyDescent="0.3">
      <c r="B33" s="22" t="s">
        <v>25</v>
      </c>
      <c r="C33" s="5"/>
      <c r="D33" s="23">
        <f>C33/12*7</f>
        <v>0</v>
      </c>
      <c r="E33" s="23">
        <f>C33*3</f>
        <v>0</v>
      </c>
      <c r="F33" s="23">
        <f>SUM(D33:E33)</f>
        <v>0</v>
      </c>
      <c r="H33" s="22" t="s">
        <v>25</v>
      </c>
      <c r="I33" s="5">
        <v>41926</v>
      </c>
    </row>
    <row r="34" spans="2:9" ht="15.75" thickBot="1" x14ac:dyDescent="0.3">
      <c r="B34" s="22" t="s">
        <v>26</v>
      </c>
      <c r="C34" s="5"/>
      <c r="D34" s="23">
        <f t="shared" ref="D34:D35" si="1">C34/12*7</f>
        <v>0</v>
      </c>
      <c r="E34" s="23">
        <f t="shared" ref="E34:E35" si="2">C34*3</f>
        <v>0</v>
      </c>
      <c r="F34" s="23">
        <f t="shared" ref="F34:F53" si="3">SUM(D34:E34)</f>
        <v>0</v>
      </c>
      <c r="H34" s="22" t="s">
        <v>26</v>
      </c>
      <c r="I34" s="5">
        <v>90217</v>
      </c>
    </row>
    <row r="35" spans="2:9" ht="15.75" thickBot="1" x14ac:dyDescent="0.3">
      <c r="B35" s="22" t="s">
        <v>27</v>
      </c>
      <c r="C35" s="5"/>
      <c r="D35" s="23">
        <f t="shared" si="1"/>
        <v>0</v>
      </c>
      <c r="E35" s="23">
        <f t="shared" si="2"/>
        <v>0</v>
      </c>
      <c r="F35" s="23">
        <f t="shared" si="3"/>
        <v>0</v>
      </c>
      <c r="H35" s="22" t="s">
        <v>27</v>
      </c>
      <c r="I35" s="5">
        <v>198603</v>
      </c>
    </row>
    <row r="36" spans="2:9" ht="15.75" thickBot="1" x14ac:dyDescent="0.3">
      <c r="B36" s="24" t="s">
        <v>28</v>
      </c>
      <c r="C36" s="25">
        <f>SUM(C33:C35)</f>
        <v>0</v>
      </c>
      <c r="D36" s="25">
        <f t="shared" ref="D36:E36" si="4">SUM(D33:D35)</f>
        <v>0</v>
      </c>
      <c r="E36" s="25">
        <f t="shared" si="4"/>
        <v>0</v>
      </c>
      <c r="F36" s="23">
        <f t="shared" si="3"/>
        <v>0</v>
      </c>
      <c r="H36" s="24" t="s">
        <v>28</v>
      </c>
      <c r="I36" s="25">
        <f>SUM(I33:I35)</f>
        <v>330746</v>
      </c>
    </row>
    <row r="37" spans="2:9" ht="15.75" thickBot="1" x14ac:dyDescent="0.3">
      <c r="B37" s="22" t="s">
        <v>29</v>
      </c>
      <c r="C37" s="5"/>
      <c r="D37" s="23">
        <f>C37/12*7</f>
        <v>0</v>
      </c>
      <c r="E37" s="23">
        <f>C37*3</f>
        <v>0</v>
      </c>
      <c r="F37" s="23">
        <f t="shared" si="3"/>
        <v>0</v>
      </c>
      <c r="H37" s="22" t="s">
        <v>29</v>
      </c>
      <c r="I37" s="5">
        <v>41642</v>
      </c>
    </row>
    <row r="38" spans="2:9" ht="15.75" thickBot="1" x14ac:dyDescent="0.3">
      <c r="B38" s="22" t="s">
        <v>30</v>
      </c>
      <c r="C38" s="5"/>
      <c r="D38" s="23">
        <f t="shared" ref="D38:D39" si="5">C38/12*7</f>
        <v>0</v>
      </c>
      <c r="E38" s="23">
        <f t="shared" ref="E38:E39" si="6">C38*3</f>
        <v>0</v>
      </c>
      <c r="F38" s="23">
        <f t="shared" si="3"/>
        <v>0</v>
      </c>
      <c r="H38" s="22" t="s">
        <v>30</v>
      </c>
      <c r="I38" s="5">
        <v>75438</v>
      </c>
    </row>
    <row r="39" spans="2:9" ht="15.75" thickBot="1" x14ac:dyDescent="0.3">
      <c r="B39" s="22" t="s">
        <v>31</v>
      </c>
      <c r="C39" s="5"/>
      <c r="D39" s="23">
        <f t="shared" si="5"/>
        <v>0</v>
      </c>
      <c r="E39" s="23">
        <f t="shared" si="6"/>
        <v>0</v>
      </c>
      <c r="F39" s="23">
        <f t="shared" si="3"/>
        <v>0</v>
      </c>
      <c r="H39" s="22" t="s">
        <v>31</v>
      </c>
      <c r="I39" s="5">
        <v>193965</v>
      </c>
    </row>
    <row r="40" spans="2:9" ht="15.75" thickBot="1" x14ac:dyDescent="0.3">
      <c r="B40" s="24" t="s">
        <v>32</v>
      </c>
      <c r="C40" s="25">
        <f>SUM(C37:C39)</f>
        <v>0</v>
      </c>
      <c r="D40" s="25">
        <f t="shared" ref="D40" si="7">SUM(D37:D39)</f>
        <v>0</v>
      </c>
      <c r="E40" s="25">
        <f t="shared" ref="E40" si="8">SUM(E37:E39)</f>
        <v>0</v>
      </c>
      <c r="F40" s="23">
        <f t="shared" si="3"/>
        <v>0</v>
      </c>
      <c r="H40" s="24" t="s">
        <v>32</v>
      </c>
      <c r="I40" s="25">
        <f>SUM(I37:I39)</f>
        <v>311045</v>
      </c>
    </row>
    <row r="41" spans="2:9" ht="15.75" thickBot="1" x14ac:dyDescent="0.3">
      <c r="B41" s="22" t="s">
        <v>33</v>
      </c>
      <c r="C41" s="5"/>
      <c r="D41" s="23">
        <f>C41/12*7</f>
        <v>0</v>
      </c>
      <c r="E41" s="23">
        <f>C41*3</f>
        <v>0</v>
      </c>
      <c r="F41" s="23">
        <f t="shared" si="3"/>
        <v>0</v>
      </c>
      <c r="H41" s="22" t="s">
        <v>33</v>
      </c>
      <c r="I41" s="5">
        <v>14215</v>
      </c>
    </row>
    <row r="42" spans="2:9" ht="15.75" thickBot="1" x14ac:dyDescent="0.3">
      <c r="B42" s="22" t="s">
        <v>34</v>
      </c>
      <c r="C42" s="5"/>
      <c r="D42" s="23">
        <f t="shared" ref="D42:D43" si="9">C42/12*7</f>
        <v>0</v>
      </c>
      <c r="E42" s="23">
        <f t="shared" ref="E42:E43" si="10">C42*3</f>
        <v>0</v>
      </c>
      <c r="F42" s="23">
        <f t="shared" si="3"/>
        <v>0</v>
      </c>
      <c r="H42" s="22" t="s">
        <v>34</v>
      </c>
      <c r="I42" s="5">
        <v>12783</v>
      </c>
    </row>
    <row r="43" spans="2:9" ht="15.75" thickBot="1" x14ac:dyDescent="0.3">
      <c r="B43" s="22" t="s">
        <v>35</v>
      </c>
      <c r="C43" s="5"/>
      <c r="D43" s="23">
        <f t="shared" si="9"/>
        <v>0</v>
      </c>
      <c r="E43" s="23">
        <f t="shared" si="10"/>
        <v>0</v>
      </c>
      <c r="F43" s="23">
        <f t="shared" si="3"/>
        <v>0</v>
      </c>
      <c r="H43" s="22" t="s">
        <v>35</v>
      </c>
      <c r="I43" s="5">
        <v>17592</v>
      </c>
    </row>
    <row r="44" spans="2:9" ht="15.75" thickBot="1" x14ac:dyDescent="0.3">
      <c r="B44" s="24" t="s">
        <v>36</v>
      </c>
      <c r="C44" s="25">
        <f>SUM(C41:C43)</f>
        <v>0</v>
      </c>
      <c r="D44" s="25">
        <f t="shared" ref="D44" si="11">SUM(D41:D43)</f>
        <v>0</v>
      </c>
      <c r="E44" s="25">
        <f t="shared" ref="E44" si="12">SUM(E41:E43)</f>
        <v>0</v>
      </c>
      <c r="F44" s="23">
        <f t="shared" si="3"/>
        <v>0</v>
      </c>
      <c r="H44" s="24" t="s">
        <v>36</v>
      </c>
      <c r="I44" s="25">
        <f>SUM(I41:I43)</f>
        <v>44590</v>
      </c>
    </row>
    <row r="45" spans="2:9" ht="15.75" thickBot="1" x14ac:dyDescent="0.3">
      <c r="B45" s="22" t="s">
        <v>37</v>
      </c>
      <c r="C45" s="5"/>
      <c r="D45" s="23">
        <f t="shared" ref="D45:D52" si="13">C45/12*7</f>
        <v>0</v>
      </c>
      <c r="E45" s="23">
        <f t="shared" ref="E45:E46" si="14">C45*3</f>
        <v>0</v>
      </c>
      <c r="F45" s="23">
        <f t="shared" si="3"/>
        <v>0</v>
      </c>
      <c r="H45" s="22" t="s">
        <v>37</v>
      </c>
      <c r="I45" s="5">
        <v>25570</v>
      </c>
    </row>
    <row r="46" spans="2:9" ht="15.75" thickBot="1" x14ac:dyDescent="0.3">
      <c r="B46" s="22" t="s">
        <v>38</v>
      </c>
      <c r="C46" s="5"/>
      <c r="D46" s="23">
        <f t="shared" si="13"/>
        <v>0</v>
      </c>
      <c r="E46" s="23">
        <f t="shared" si="14"/>
        <v>0</v>
      </c>
      <c r="F46" s="23">
        <f t="shared" si="3"/>
        <v>0</v>
      </c>
      <c r="H46" s="22" t="s">
        <v>38</v>
      </c>
      <c r="I46" s="5">
        <v>75788</v>
      </c>
    </row>
    <row r="47" spans="2:9" ht="15.75" thickBot="1" x14ac:dyDescent="0.3">
      <c r="B47" s="24" t="s">
        <v>39</v>
      </c>
      <c r="C47" s="25">
        <f>SUM(C45:C46)</f>
        <v>0</v>
      </c>
      <c r="D47" s="25">
        <f t="shared" ref="D47:E47" si="15">SUM(D45:D46)</f>
        <v>0</v>
      </c>
      <c r="E47" s="25">
        <f t="shared" si="15"/>
        <v>0</v>
      </c>
      <c r="F47" s="23">
        <f t="shared" si="3"/>
        <v>0</v>
      </c>
      <c r="H47" s="24" t="s">
        <v>39</v>
      </c>
      <c r="I47" s="25">
        <f>SUM(I45:I46)</f>
        <v>101358</v>
      </c>
    </row>
    <row r="48" spans="2:9" ht="23.25" thickBot="1" x14ac:dyDescent="0.3">
      <c r="B48" s="26" t="s">
        <v>40</v>
      </c>
      <c r="C48" s="5"/>
      <c r="D48" s="23">
        <f t="shared" si="13"/>
        <v>0</v>
      </c>
      <c r="E48" s="23">
        <f t="shared" ref="E48:E52" si="16">C48*3</f>
        <v>0</v>
      </c>
      <c r="F48" s="23">
        <f t="shared" si="3"/>
        <v>0</v>
      </c>
      <c r="H48" s="34" t="s">
        <v>40</v>
      </c>
      <c r="I48" s="5">
        <v>127569</v>
      </c>
    </row>
    <row r="49" spans="2:9" ht="15.75" thickBot="1" x14ac:dyDescent="0.3">
      <c r="B49" s="22" t="s">
        <v>41</v>
      </c>
      <c r="C49" s="5"/>
      <c r="D49" s="23">
        <f t="shared" si="13"/>
        <v>0</v>
      </c>
      <c r="E49" s="23">
        <f t="shared" si="16"/>
        <v>0</v>
      </c>
      <c r="F49" s="23">
        <f t="shared" si="3"/>
        <v>0</v>
      </c>
      <c r="H49" s="22" t="s">
        <v>41</v>
      </c>
      <c r="I49" s="5">
        <v>29604</v>
      </c>
    </row>
    <row r="50" spans="2:9" ht="15.75" thickBot="1" x14ac:dyDescent="0.3">
      <c r="B50" s="22" t="s">
        <v>42</v>
      </c>
      <c r="C50" s="5"/>
      <c r="D50" s="23">
        <f t="shared" si="13"/>
        <v>0</v>
      </c>
      <c r="E50" s="23">
        <f t="shared" si="16"/>
        <v>0</v>
      </c>
      <c r="F50" s="23">
        <f t="shared" si="3"/>
        <v>0</v>
      </c>
      <c r="H50" s="22" t="s">
        <v>42</v>
      </c>
      <c r="I50" s="5">
        <v>156602</v>
      </c>
    </row>
    <row r="51" spans="2:9" ht="15.75" thickBot="1" x14ac:dyDescent="0.3">
      <c r="B51" s="22" t="s">
        <v>43</v>
      </c>
      <c r="C51" s="5"/>
      <c r="D51" s="23">
        <f t="shared" si="13"/>
        <v>0</v>
      </c>
      <c r="E51" s="23">
        <f t="shared" si="16"/>
        <v>0</v>
      </c>
      <c r="F51" s="23">
        <f t="shared" si="3"/>
        <v>0</v>
      </c>
      <c r="H51" s="22" t="s">
        <v>43</v>
      </c>
      <c r="I51" s="5">
        <v>15000</v>
      </c>
    </row>
    <row r="52" spans="2:9" ht="15.75" thickBot="1" x14ac:dyDescent="0.3">
      <c r="B52" s="22" t="s">
        <v>44</v>
      </c>
      <c r="C52" s="5"/>
      <c r="D52" s="23">
        <f t="shared" si="13"/>
        <v>0</v>
      </c>
      <c r="E52" s="23">
        <f t="shared" si="16"/>
        <v>0</v>
      </c>
      <c r="F52" s="23">
        <f t="shared" si="3"/>
        <v>0</v>
      </c>
    </row>
    <row r="53" spans="2:9" ht="15.75" thickBot="1" x14ac:dyDescent="0.3">
      <c r="C53" s="27"/>
      <c r="D53" s="28">
        <f>SUM(D36,D40,D44,D47,D48:D52)</f>
        <v>0</v>
      </c>
      <c r="E53" s="23">
        <f>SUM(E36,E40,E44,E47,E48:E52)</f>
        <v>0</v>
      </c>
      <c r="F53" s="23">
        <f t="shared" si="3"/>
        <v>0</v>
      </c>
    </row>
    <row r="55" spans="2:9" x14ac:dyDescent="0.25">
      <c r="B55" s="29" t="s">
        <v>49</v>
      </c>
    </row>
    <row r="57" spans="2:9" x14ac:dyDescent="0.25">
      <c r="B57" s="30" t="s">
        <v>50</v>
      </c>
    </row>
    <row r="58" spans="2:9" ht="15.75" thickBot="1" x14ac:dyDescent="0.3"/>
    <row r="59" spans="2:9" ht="34.5" thickBot="1" x14ac:dyDescent="0.3">
      <c r="B59" s="14" t="s">
        <v>13</v>
      </c>
      <c r="C59" s="14" t="s">
        <v>52</v>
      </c>
      <c r="D59" s="14" t="s">
        <v>53</v>
      </c>
      <c r="G59" s="39" t="s">
        <v>99</v>
      </c>
    </row>
    <row r="60" spans="2:9" ht="18.75" customHeight="1" thickBot="1" x14ac:dyDescent="0.3">
      <c r="B60" s="20" t="s">
        <v>51</v>
      </c>
      <c r="C60" s="4"/>
      <c r="D60" s="31">
        <f>C60*4</f>
        <v>0</v>
      </c>
      <c r="G60" s="42">
        <v>114660</v>
      </c>
    </row>
    <row r="62" spans="2:9" x14ac:dyDescent="0.25">
      <c r="B62" s="30" t="s">
        <v>68</v>
      </c>
    </row>
    <row r="63" spans="2:9" ht="15.75" thickBot="1" x14ac:dyDescent="0.3"/>
    <row r="64" spans="2:9" ht="24" customHeight="1" thickBot="1" x14ac:dyDescent="0.3">
      <c r="B64" s="14" t="s">
        <v>66</v>
      </c>
      <c r="C64" s="14" t="s">
        <v>54</v>
      </c>
      <c r="D64" s="14" t="s">
        <v>55</v>
      </c>
      <c r="E64" s="14" t="s">
        <v>56</v>
      </c>
      <c r="F64" s="14" t="s">
        <v>67</v>
      </c>
      <c r="G64" s="32"/>
      <c r="H64" s="39" t="s">
        <v>97</v>
      </c>
    </row>
    <row r="65" spans="2:9" ht="9.9499999999999993" customHeight="1" thickBot="1" x14ac:dyDescent="0.3">
      <c r="B65" s="46" t="s">
        <v>57</v>
      </c>
      <c r="C65" s="33" t="s">
        <v>58</v>
      </c>
      <c r="D65" s="49" t="s">
        <v>59</v>
      </c>
      <c r="E65" s="52">
        <v>7500</v>
      </c>
      <c r="F65" s="55"/>
      <c r="G65" s="32"/>
      <c r="H65" s="45">
        <v>607500</v>
      </c>
    </row>
    <row r="66" spans="2:9" ht="9.9499999999999993" customHeight="1" thickBot="1" x14ac:dyDescent="0.3">
      <c r="B66" s="47"/>
      <c r="C66" s="33" t="s">
        <v>60</v>
      </c>
      <c r="D66" s="50"/>
      <c r="E66" s="53"/>
      <c r="F66" s="56"/>
      <c r="G66" s="32"/>
      <c r="H66" s="45"/>
    </row>
    <row r="67" spans="2:9" ht="9.9499999999999993" customHeight="1" thickBot="1" x14ac:dyDescent="0.3">
      <c r="B67" s="47"/>
      <c r="C67" s="33" t="s">
        <v>61</v>
      </c>
      <c r="D67" s="50"/>
      <c r="E67" s="53"/>
      <c r="F67" s="56"/>
      <c r="G67" s="32"/>
      <c r="H67" s="45"/>
    </row>
    <row r="68" spans="2:9" ht="9.9499999999999993" customHeight="1" thickBot="1" x14ac:dyDescent="0.3">
      <c r="B68" s="48"/>
      <c r="C68" s="35" t="s">
        <v>62</v>
      </c>
      <c r="D68" s="51"/>
      <c r="E68" s="54"/>
      <c r="F68" s="57"/>
      <c r="G68" s="32"/>
      <c r="H68" s="45"/>
    </row>
    <row r="69" spans="2:9" ht="33" customHeight="1" thickBot="1" x14ac:dyDescent="0.3">
      <c r="B69" s="26" t="s">
        <v>63</v>
      </c>
      <c r="C69" s="35" t="s">
        <v>64</v>
      </c>
      <c r="D69" s="35" t="s">
        <v>65</v>
      </c>
      <c r="E69" s="36">
        <v>1600</v>
      </c>
      <c r="F69" s="6"/>
      <c r="G69" s="32"/>
      <c r="H69" s="42">
        <v>168096</v>
      </c>
    </row>
    <row r="70" spans="2:9" ht="31.5" customHeight="1" thickBot="1" x14ac:dyDescent="0.3">
      <c r="F70" s="28">
        <f>F65+F69</f>
        <v>0</v>
      </c>
    </row>
    <row r="72" spans="2:9" x14ac:dyDescent="0.25">
      <c r="B72" s="30" t="s">
        <v>70</v>
      </c>
    </row>
    <row r="73" spans="2:9" ht="15.75" thickBot="1" x14ac:dyDescent="0.3"/>
    <row r="74" spans="2:9" ht="33" customHeight="1" thickBot="1" x14ac:dyDescent="0.3">
      <c r="B74" s="14" t="s">
        <v>69</v>
      </c>
      <c r="C74" s="14" t="s">
        <v>54</v>
      </c>
      <c r="D74" s="14" t="s">
        <v>55</v>
      </c>
      <c r="E74" s="14" t="s">
        <v>56</v>
      </c>
      <c r="F74" s="14" t="s">
        <v>24</v>
      </c>
      <c r="G74" s="14" t="s">
        <v>95</v>
      </c>
      <c r="I74" s="39" t="s">
        <v>99</v>
      </c>
    </row>
    <row r="75" spans="2:9" ht="9.9499999999999993" customHeight="1" thickBot="1" x14ac:dyDescent="0.3">
      <c r="B75" s="46" t="s">
        <v>57</v>
      </c>
      <c r="C75" s="33" t="s">
        <v>58</v>
      </c>
      <c r="D75" s="49" t="s">
        <v>59</v>
      </c>
      <c r="E75" s="52">
        <v>7500</v>
      </c>
      <c r="F75" s="55"/>
      <c r="G75" s="60">
        <f>F75*4</f>
        <v>0</v>
      </c>
      <c r="I75" s="45">
        <v>66870</v>
      </c>
    </row>
    <row r="76" spans="2:9" ht="9.9499999999999993" customHeight="1" thickBot="1" x14ac:dyDescent="0.3">
      <c r="B76" s="47"/>
      <c r="C76" s="33" t="s">
        <v>60</v>
      </c>
      <c r="D76" s="50"/>
      <c r="E76" s="53"/>
      <c r="F76" s="56"/>
      <c r="G76" s="61"/>
      <c r="I76" s="45"/>
    </row>
    <row r="77" spans="2:9" ht="9.9499999999999993" customHeight="1" thickBot="1" x14ac:dyDescent="0.3">
      <c r="B77" s="47"/>
      <c r="C77" s="33" t="s">
        <v>61</v>
      </c>
      <c r="D77" s="50"/>
      <c r="E77" s="53"/>
      <c r="F77" s="56"/>
      <c r="G77" s="61"/>
      <c r="I77" s="45"/>
    </row>
    <row r="78" spans="2:9" ht="9.9499999999999993" customHeight="1" thickBot="1" x14ac:dyDescent="0.3">
      <c r="B78" s="48"/>
      <c r="C78" s="35" t="s">
        <v>62</v>
      </c>
      <c r="D78" s="51"/>
      <c r="E78" s="54"/>
      <c r="F78" s="57"/>
      <c r="G78" s="62"/>
      <c r="I78" s="45"/>
    </row>
    <row r="79" spans="2:9" ht="31.5" customHeight="1" thickBot="1" x14ac:dyDescent="0.3">
      <c r="B79" s="26" t="s">
        <v>63</v>
      </c>
      <c r="C79" s="35" t="s">
        <v>64</v>
      </c>
      <c r="D79" s="35" t="s">
        <v>65</v>
      </c>
      <c r="E79" s="36">
        <v>1600</v>
      </c>
      <c r="F79" s="6"/>
      <c r="G79" s="28">
        <f>F79*4</f>
        <v>0</v>
      </c>
      <c r="I79" s="42">
        <v>40807</v>
      </c>
    </row>
    <row r="80" spans="2:9" ht="20.25" customHeight="1" thickBot="1" x14ac:dyDescent="0.3">
      <c r="G80" s="28">
        <f>G75+G79</f>
        <v>0</v>
      </c>
    </row>
    <row r="83" spans="2:9" x14ac:dyDescent="0.25">
      <c r="B83" s="12" t="s">
        <v>71</v>
      </c>
    </row>
    <row r="84" spans="2:9" ht="15.75" thickBot="1" x14ac:dyDescent="0.3"/>
    <row r="85" spans="2:9" ht="30" customHeight="1" thickBot="1" x14ac:dyDescent="0.3">
      <c r="B85" s="14" t="s">
        <v>72</v>
      </c>
      <c r="C85" s="7"/>
    </row>
    <row r="88" spans="2:9" x14ac:dyDescent="0.25">
      <c r="B88" s="30" t="s">
        <v>75</v>
      </c>
    </row>
    <row r="89" spans="2:9" ht="15.75" thickBot="1" x14ac:dyDescent="0.3"/>
    <row r="90" spans="2:9" ht="34.5" thickBot="1" x14ac:dyDescent="0.3">
      <c r="B90" s="14" t="s">
        <v>74</v>
      </c>
      <c r="C90" s="14" t="s">
        <v>24</v>
      </c>
      <c r="D90" s="14" t="s">
        <v>45</v>
      </c>
      <c r="E90" s="14" t="s">
        <v>46</v>
      </c>
      <c r="F90" s="14" t="s">
        <v>48</v>
      </c>
      <c r="I90" s="39" t="s">
        <v>99</v>
      </c>
    </row>
    <row r="91" spans="2:9" ht="23.25" thickBot="1" x14ac:dyDescent="0.3">
      <c r="B91" s="14" t="s">
        <v>73</v>
      </c>
      <c r="C91" s="5"/>
      <c r="D91" s="23">
        <f>C91/12*6</f>
        <v>0</v>
      </c>
      <c r="E91" s="23">
        <f>C91*3</f>
        <v>0</v>
      </c>
      <c r="F91" s="23">
        <f>SUM(D91:E91)</f>
        <v>0</v>
      </c>
      <c r="I91" s="42">
        <v>759294</v>
      </c>
    </row>
    <row r="94" spans="2:9" x14ac:dyDescent="0.25">
      <c r="B94" s="30" t="s">
        <v>78</v>
      </c>
    </row>
    <row r="95" spans="2:9" ht="15.75" thickBot="1" x14ac:dyDescent="0.3"/>
    <row r="96" spans="2:9" ht="34.5" thickBot="1" x14ac:dyDescent="0.3">
      <c r="B96" s="14" t="s">
        <v>74</v>
      </c>
      <c r="C96" s="14" t="s">
        <v>77</v>
      </c>
      <c r="F96" s="39" t="s">
        <v>99</v>
      </c>
    </row>
    <row r="97" spans="2:8" ht="15.75" thickBot="1" x14ac:dyDescent="0.3">
      <c r="B97" s="14" t="s">
        <v>76</v>
      </c>
      <c r="C97" s="5"/>
      <c r="F97" s="42">
        <v>10239</v>
      </c>
    </row>
    <row r="99" spans="2:8" ht="15.75" thickBot="1" x14ac:dyDescent="0.3"/>
    <row r="100" spans="2:8" ht="40.5" customHeight="1" thickBot="1" x14ac:dyDescent="0.3">
      <c r="B100" s="37" t="s">
        <v>79</v>
      </c>
      <c r="C100" s="38">
        <f>C28+F53+D60+F70+G80+F91+C97</f>
        <v>0</v>
      </c>
    </row>
    <row r="104" spans="2:8" x14ac:dyDescent="0.25">
      <c r="B104" s="21" t="s">
        <v>80</v>
      </c>
    </row>
    <row r="106" spans="2:8" x14ac:dyDescent="0.25">
      <c r="B106" s="13" t="s">
        <v>81</v>
      </c>
    </row>
    <row r="107" spans="2:8" ht="15.75" thickBot="1" x14ac:dyDescent="0.3"/>
    <row r="108" spans="2:8" ht="15.75" customHeight="1" thickBot="1" x14ac:dyDescent="0.3">
      <c r="B108" s="58" t="s">
        <v>82</v>
      </c>
      <c r="C108" s="67"/>
      <c r="D108" s="67"/>
      <c r="E108" s="67"/>
      <c r="F108" s="59"/>
    </row>
    <row r="109" spans="2:8" ht="45.75" thickBot="1" x14ac:dyDescent="0.3">
      <c r="B109" s="14" t="s">
        <v>83</v>
      </c>
      <c r="C109" s="14" t="s">
        <v>85</v>
      </c>
      <c r="D109" s="14" t="s">
        <v>86</v>
      </c>
      <c r="E109" s="14" t="s">
        <v>24</v>
      </c>
      <c r="F109" s="14" t="s">
        <v>48</v>
      </c>
      <c r="H109" s="39" t="s">
        <v>94</v>
      </c>
    </row>
    <row r="110" spans="2:8" ht="15.75" thickBot="1" x14ac:dyDescent="0.3">
      <c r="B110" s="40" t="s">
        <v>25</v>
      </c>
      <c r="C110" s="41">
        <v>2</v>
      </c>
      <c r="D110" s="8"/>
      <c r="E110" s="2">
        <f>D110*C110</f>
        <v>0</v>
      </c>
      <c r="F110" s="2">
        <f>E110*4</f>
        <v>0</v>
      </c>
      <c r="H110" s="42">
        <v>3494</v>
      </c>
    </row>
    <row r="111" spans="2:8" ht="15.75" thickBot="1" x14ac:dyDescent="0.3">
      <c r="B111" s="40" t="s">
        <v>26</v>
      </c>
      <c r="C111" s="41">
        <v>2</v>
      </c>
      <c r="D111" s="8"/>
      <c r="E111" s="2">
        <f t="shared" ref="E111:E112" si="17">D111*C111</f>
        <v>0</v>
      </c>
      <c r="F111" s="2">
        <f t="shared" ref="F111:F112" si="18">E111*4</f>
        <v>0</v>
      </c>
      <c r="H111" s="42">
        <v>7518</v>
      </c>
    </row>
    <row r="112" spans="2:8" ht="15.75" thickBot="1" x14ac:dyDescent="0.3">
      <c r="B112" s="40" t="s">
        <v>27</v>
      </c>
      <c r="C112" s="41">
        <v>2</v>
      </c>
      <c r="D112" s="8"/>
      <c r="E112" s="2">
        <f t="shared" si="17"/>
        <v>0</v>
      </c>
      <c r="F112" s="2">
        <f t="shared" si="18"/>
        <v>0</v>
      </c>
      <c r="H112" s="42">
        <v>16550</v>
      </c>
    </row>
    <row r="113" spans="2:8" ht="15.75" thickBot="1" x14ac:dyDescent="0.3">
      <c r="B113" s="64" t="s">
        <v>28</v>
      </c>
      <c r="C113" s="65"/>
      <c r="D113" s="66"/>
      <c r="E113" s="2">
        <f>SUM(E110:E112)</f>
        <v>0</v>
      </c>
      <c r="F113" s="2">
        <f>SUM(F110:F112)</f>
        <v>0</v>
      </c>
      <c r="H113" s="42"/>
    </row>
    <row r="114" spans="2:8" ht="15.75" thickBot="1" x14ac:dyDescent="0.3">
      <c r="B114" s="40" t="s">
        <v>29</v>
      </c>
      <c r="C114" s="41">
        <v>2</v>
      </c>
      <c r="D114" s="8"/>
      <c r="E114" s="2">
        <f t="shared" ref="E114:E116" si="19">D114*C114</f>
        <v>0</v>
      </c>
      <c r="F114" s="2">
        <f t="shared" ref="F114:F116" si="20">E114*4</f>
        <v>0</v>
      </c>
      <c r="H114" s="42">
        <v>3470</v>
      </c>
    </row>
    <row r="115" spans="2:8" ht="15.75" thickBot="1" x14ac:dyDescent="0.3">
      <c r="B115" s="40" t="s">
        <v>30</v>
      </c>
      <c r="C115" s="41">
        <v>2</v>
      </c>
      <c r="D115" s="8"/>
      <c r="E115" s="2">
        <f t="shared" si="19"/>
        <v>0</v>
      </c>
      <c r="F115" s="2">
        <f t="shared" si="20"/>
        <v>0</v>
      </c>
      <c r="H115" s="42">
        <v>6287</v>
      </c>
    </row>
    <row r="116" spans="2:8" ht="15.75" thickBot="1" x14ac:dyDescent="0.3">
      <c r="B116" s="40" t="s">
        <v>31</v>
      </c>
      <c r="C116" s="41">
        <v>1</v>
      </c>
      <c r="D116" s="8"/>
      <c r="E116" s="2">
        <f t="shared" si="19"/>
        <v>0</v>
      </c>
      <c r="F116" s="2">
        <f t="shared" si="20"/>
        <v>0</v>
      </c>
      <c r="H116" s="42">
        <v>16164</v>
      </c>
    </row>
    <row r="117" spans="2:8" ht="15.75" thickBot="1" x14ac:dyDescent="0.3">
      <c r="B117" s="64" t="s">
        <v>32</v>
      </c>
      <c r="C117" s="65"/>
      <c r="D117" s="66"/>
      <c r="E117" s="2">
        <f>SUM(E114:E116)</f>
        <v>0</v>
      </c>
      <c r="F117" s="2">
        <f>SUM(F114:F116)</f>
        <v>0</v>
      </c>
      <c r="H117" s="42"/>
    </row>
    <row r="118" spans="2:8" ht="15.75" thickBot="1" x14ac:dyDescent="0.3">
      <c r="B118" s="40" t="s">
        <v>33</v>
      </c>
      <c r="C118" s="41">
        <v>1</v>
      </c>
      <c r="D118" s="8"/>
      <c r="E118" s="2">
        <f t="shared" ref="E118:E120" si="21">D118*C118</f>
        <v>0</v>
      </c>
      <c r="F118" s="2">
        <f t="shared" ref="F118:F120" si="22">E118*4</f>
        <v>0</v>
      </c>
      <c r="H118" s="42">
        <v>1185</v>
      </c>
    </row>
    <row r="119" spans="2:8" ht="15.75" thickBot="1" x14ac:dyDescent="0.3">
      <c r="B119" s="40" t="s">
        <v>34</v>
      </c>
      <c r="C119" s="41">
        <v>1</v>
      </c>
      <c r="D119" s="8"/>
      <c r="E119" s="2">
        <f t="shared" si="21"/>
        <v>0</v>
      </c>
      <c r="F119" s="2">
        <f t="shared" si="22"/>
        <v>0</v>
      </c>
      <c r="H119" s="42">
        <v>1065</v>
      </c>
    </row>
    <row r="120" spans="2:8" ht="15.75" thickBot="1" x14ac:dyDescent="0.3">
      <c r="B120" s="40" t="s">
        <v>35</v>
      </c>
      <c r="C120" s="41">
        <v>1</v>
      </c>
      <c r="D120" s="8"/>
      <c r="E120" s="2">
        <f t="shared" si="21"/>
        <v>0</v>
      </c>
      <c r="F120" s="2">
        <f t="shared" si="22"/>
        <v>0</v>
      </c>
      <c r="H120" s="42">
        <v>1466</v>
      </c>
    </row>
    <row r="121" spans="2:8" ht="15.75" thickBot="1" x14ac:dyDescent="0.3">
      <c r="B121" s="64" t="s">
        <v>36</v>
      </c>
      <c r="C121" s="65"/>
      <c r="D121" s="66"/>
      <c r="E121" s="2">
        <f>SUM(E118:E120)</f>
        <v>0</v>
      </c>
      <c r="F121" s="2">
        <f>SUM(F118:F120)</f>
        <v>0</v>
      </c>
      <c r="H121" s="42"/>
    </row>
    <row r="122" spans="2:8" ht="15.75" thickBot="1" x14ac:dyDescent="0.3">
      <c r="B122" s="40" t="s">
        <v>37</v>
      </c>
      <c r="C122" s="41">
        <v>2</v>
      </c>
      <c r="D122" s="8"/>
      <c r="E122" s="2">
        <f t="shared" ref="E122:E123" si="23">D122*C122</f>
        <v>0</v>
      </c>
      <c r="F122" s="2">
        <f t="shared" ref="F122:F123" si="24">E122*4</f>
        <v>0</v>
      </c>
      <c r="H122" s="42">
        <v>2131</v>
      </c>
    </row>
    <row r="123" spans="2:8" ht="15.75" thickBot="1" x14ac:dyDescent="0.3">
      <c r="B123" s="40" t="s">
        <v>38</v>
      </c>
      <c r="C123" s="41">
        <v>2</v>
      </c>
      <c r="D123" s="8"/>
      <c r="E123" s="2">
        <f t="shared" si="23"/>
        <v>0</v>
      </c>
      <c r="F123" s="2">
        <f t="shared" si="24"/>
        <v>0</v>
      </c>
      <c r="H123" s="42">
        <v>6316</v>
      </c>
    </row>
    <row r="124" spans="2:8" ht="15.75" thickBot="1" x14ac:dyDescent="0.3">
      <c r="B124" s="64" t="s">
        <v>39</v>
      </c>
      <c r="C124" s="65"/>
      <c r="D124" s="66"/>
      <c r="E124" s="2">
        <f>SUM(E122:E123)</f>
        <v>0</v>
      </c>
      <c r="F124" s="2">
        <f>SUM(F122:F123)</f>
        <v>0</v>
      </c>
      <c r="H124" s="42"/>
    </row>
    <row r="125" spans="2:8" ht="15.75" thickBot="1" x14ac:dyDescent="0.3">
      <c r="B125" s="63" t="s">
        <v>84</v>
      </c>
      <c r="C125" s="63"/>
      <c r="D125" s="63"/>
      <c r="E125" s="2">
        <f>E113+E117+E121+E124</f>
        <v>0</v>
      </c>
      <c r="F125" s="2">
        <f>F113+F117+F121+F124</f>
        <v>0</v>
      </c>
    </row>
    <row r="128" spans="2:8" x14ac:dyDescent="0.25">
      <c r="B128" s="13" t="s">
        <v>87</v>
      </c>
    </row>
    <row r="129" spans="2:8" ht="15.75" thickBot="1" x14ac:dyDescent="0.3"/>
    <row r="130" spans="2:8" ht="34.5" thickBot="1" x14ac:dyDescent="0.3">
      <c r="B130" s="14" t="s">
        <v>1</v>
      </c>
      <c r="C130" s="15" t="s">
        <v>9</v>
      </c>
      <c r="D130" s="15" t="s">
        <v>2</v>
      </c>
      <c r="E130" s="15" t="s">
        <v>3</v>
      </c>
      <c r="H130" s="39" t="s">
        <v>96</v>
      </c>
    </row>
    <row r="131" spans="2:8" ht="15.75" thickBot="1" x14ac:dyDescent="0.3">
      <c r="B131" s="16" t="s">
        <v>88</v>
      </c>
      <c r="C131" s="17">
        <v>6400</v>
      </c>
      <c r="D131" s="3"/>
      <c r="E131" s="1">
        <f>C131*D131</f>
        <v>0</v>
      </c>
      <c r="H131" s="42">
        <v>65</v>
      </c>
    </row>
    <row r="132" spans="2:8" ht="15.75" thickBot="1" x14ac:dyDescent="0.3">
      <c r="B132" s="16" t="s">
        <v>89</v>
      </c>
      <c r="C132" s="17">
        <v>1600</v>
      </c>
      <c r="D132" s="3"/>
      <c r="E132" s="1">
        <f t="shared" ref="E132" si="25">C132*D132</f>
        <v>0</v>
      </c>
      <c r="H132" s="42">
        <v>35</v>
      </c>
    </row>
    <row r="133" spans="2:8" ht="15.75" thickBot="1" x14ac:dyDescent="0.3">
      <c r="B133" s="18" t="s">
        <v>8</v>
      </c>
      <c r="C133" s="17">
        <v>8000</v>
      </c>
      <c r="D133" s="19"/>
      <c r="E133" s="2">
        <f>SUM(E131:E132)</f>
        <v>0</v>
      </c>
    </row>
    <row r="135" spans="2:8" ht="15.75" thickBot="1" x14ac:dyDescent="0.3"/>
    <row r="136" spans="2:8" ht="30.75" thickBot="1" x14ac:dyDescent="0.3">
      <c r="B136" s="37" t="s">
        <v>90</v>
      </c>
      <c r="C136" s="43">
        <f>F125+E133</f>
        <v>0</v>
      </c>
    </row>
    <row r="139" spans="2:8" ht="15.75" thickBot="1" x14ac:dyDescent="0.3"/>
    <row r="140" spans="2:8" ht="75.75" thickBot="1" x14ac:dyDescent="0.3">
      <c r="B140" s="37" t="s">
        <v>91</v>
      </c>
      <c r="C140" s="43">
        <f>C100+C136</f>
        <v>0</v>
      </c>
    </row>
    <row r="143" spans="2:8" ht="15.75" thickBot="1" x14ac:dyDescent="0.3"/>
    <row r="144" spans="2:8" ht="36" customHeight="1" thickBot="1" x14ac:dyDescent="0.3">
      <c r="B144" s="44" t="s">
        <v>92</v>
      </c>
      <c r="C144" s="43">
        <f>E10+C18+C140</f>
        <v>0</v>
      </c>
    </row>
    <row r="146" spans="2:2" x14ac:dyDescent="0.25">
      <c r="B146" s="30" t="s">
        <v>93</v>
      </c>
    </row>
  </sheetData>
  <sheetProtection algorithmName="SHA-512" hashValue="8j9p4z4qRmknM2wAlPjleIQmJ+ECuo740uP+sJs56+m+yabfKw/7+zzl0r1dzQjg6BS+2BLF3ZMngmMc03uILQ==" saltValue="ctLCdaEsVkmT8g4p4OTwpw==" spinCount="100000" sheet="1" objects="1" scenarios="1"/>
  <mergeCells count="18">
    <mergeCell ref="H32:I32"/>
    <mergeCell ref="H65:H68"/>
    <mergeCell ref="G75:G78"/>
    <mergeCell ref="B125:D125"/>
    <mergeCell ref="B113:D113"/>
    <mergeCell ref="B117:D117"/>
    <mergeCell ref="B121:D121"/>
    <mergeCell ref="B124:D124"/>
    <mergeCell ref="F75:F78"/>
    <mergeCell ref="B108:F108"/>
    <mergeCell ref="B75:B78"/>
    <mergeCell ref="D75:D78"/>
    <mergeCell ref="E75:E78"/>
    <mergeCell ref="I75:I78"/>
    <mergeCell ref="B65:B68"/>
    <mergeCell ref="D65:D68"/>
    <mergeCell ref="E65:E68"/>
    <mergeCell ref="F65:F6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Dolores Fernandez Ortiz</dc:creator>
  <cp:lastModifiedBy>Maria Dolores Fernandez Ortiz</cp:lastModifiedBy>
  <dcterms:created xsi:type="dcterms:W3CDTF">2023-09-08T08:55:19Z</dcterms:created>
  <dcterms:modified xsi:type="dcterms:W3CDTF">2023-09-25T11:54:25Z</dcterms:modified>
</cp:coreProperties>
</file>