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atos\"/>
    </mc:Choice>
  </mc:AlternateContent>
  <xr:revisionPtr revIDLastSave="0" documentId="13_ncr:1_{A2173BFC-1BCC-4B06-8869-4F6538FE760F}" xr6:coauthVersionLast="36" xr6:coauthVersionMax="36" xr10:uidLastSave="{00000000-0000-0000-0000-000000000000}"/>
  <bookViews>
    <workbookView xWindow="0" yWindow="0" windowWidth="28800" windowHeight="11400" tabRatio="752" xr2:uid="{00000000-000D-0000-FFFF-FFFF00000000}"/>
  </bookViews>
  <sheets>
    <sheet name="ALTERNATIVA ADJUDICADA" sheetId="6" r:id="rId1"/>
    <sheet name="valoración" sheetId="5" r:id="rId2"/>
  </sheets>
  <definedNames>
    <definedName name="_xlnm.Print_Area" localSheetId="0">'ALTERNATIVA ADJUDICADA'!$A$1:$K$17</definedName>
    <definedName name="_xlnm.Print_Area" localSheetId="1">valoración!$A$2:$Q$17</definedName>
  </definedNames>
  <calcPr calcId="191029"/>
</workbook>
</file>

<file path=xl/calcChain.xml><?xml version="1.0" encoding="utf-8"?>
<calcChain xmlns="http://schemas.openxmlformats.org/spreadsheetml/2006/main">
  <c r="F12" i="5" l="1"/>
  <c r="F11" i="5"/>
  <c r="F10" i="5"/>
  <c r="F9" i="5"/>
  <c r="S12" i="5" l="1"/>
  <c r="S11" i="5"/>
  <c r="S10" i="5"/>
  <c r="S9" i="5"/>
  <c r="T10" i="5" l="1"/>
  <c r="U10" i="5" s="1"/>
  <c r="T9" i="5"/>
  <c r="U9" i="5" s="1"/>
  <c r="T12" i="5"/>
  <c r="U12" i="5" s="1"/>
  <c r="T11" i="5"/>
  <c r="U11" i="5" s="1"/>
  <c r="K12" i="6"/>
  <c r="K11" i="6"/>
  <c r="K10" i="6"/>
  <c r="K9" i="6"/>
  <c r="C13" i="6"/>
  <c r="C13" i="5" l="1"/>
  <c r="J13" i="6" l="1"/>
  <c r="W12" i="5"/>
  <c r="X12" i="5" s="1"/>
  <c r="W10" i="5"/>
  <c r="X10" i="5" s="1"/>
  <c r="W9" i="5"/>
  <c r="X9" i="5" s="1"/>
  <c r="W11" i="5"/>
  <c r="X11" i="5" s="1"/>
  <c r="A4" i="6"/>
  <c r="A3" i="6"/>
  <c r="A2" i="6"/>
  <c r="X13" i="5" l="1"/>
  <c r="I12" i="5"/>
  <c r="L12" i="5"/>
  <c r="G12" i="5"/>
  <c r="L11" i="5"/>
  <c r="G11" i="5"/>
  <c r="P10" i="5"/>
  <c r="L10" i="5"/>
  <c r="G10" i="5"/>
  <c r="L9" i="5"/>
  <c r="G9" i="5"/>
  <c r="M10" i="5" l="1"/>
  <c r="N10" i="5" s="1"/>
  <c r="Q10" i="5" s="1"/>
  <c r="M9" i="5"/>
  <c r="M11" i="5"/>
  <c r="N11" i="5" s="1"/>
  <c r="M12" i="5"/>
  <c r="N12" i="5" s="1"/>
  <c r="P9" i="5"/>
  <c r="P11" i="5"/>
  <c r="P12" i="5"/>
  <c r="J12" i="5"/>
  <c r="I9" i="5"/>
  <c r="J9" i="5" s="1"/>
  <c r="I10" i="5"/>
  <c r="J10" i="5" s="1"/>
  <c r="I11" i="5"/>
  <c r="J11" i="5" s="1"/>
  <c r="N9" i="5"/>
  <c r="Q9" i="5" l="1"/>
  <c r="Q11" i="5"/>
  <c r="Q12" i="5"/>
  <c r="J13" i="5"/>
  <c r="Q13" i="5" l="1"/>
</calcChain>
</file>

<file path=xl/sharedStrings.xml><?xml version="1.0" encoding="utf-8"?>
<sst xmlns="http://schemas.openxmlformats.org/spreadsheetml/2006/main" count="71" uniqueCount="34">
  <si>
    <t>Puntuación técnica</t>
  </si>
  <si>
    <t>Puntuación económica</t>
  </si>
  <si>
    <t>De conformidad con los criterios de valoración establecidos en el Pliego de Condiciones Generales de Contratación de este Expediente.</t>
  </si>
  <si>
    <t>RESUMEN PUNTUACIÓN TÉCNICA Y ECONÓMICA</t>
  </si>
  <si>
    <t>Lotes</t>
  </si>
  <si>
    <t>Ofertas</t>
  </si>
  <si>
    <t>Valor estimado             (Sin modificación)</t>
  </si>
  <si>
    <t>Puntuación Total</t>
  </si>
  <si>
    <t>Adaptar la tabla al número de lotes y ofertas recibidas, insertando o eliminando filas, tener  en cuenta si se desestima una oferta, indicar los motivos..</t>
  </si>
  <si>
    <t>Oferta seleccionada</t>
  </si>
  <si>
    <t>Factor de ponderación</t>
  </si>
  <si>
    <t>Valoración ponderada</t>
  </si>
  <si>
    <t>Valor estimado total:</t>
  </si>
  <si>
    <t>Puntuación total ponderada</t>
  </si>
  <si>
    <t>Alternativa 1: ofertas individuales</t>
  </si>
  <si>
    <t>Baja oferta conjunta</t>
  </si>
  <si>
    <t>Total Puntuación</t>
  </si>
  <si>
    <t>%  Ahorro s/ licitación</t>
  </si>
  <si>
    <t>“De conformidad con lo dispuesto en el artículo 44.6 (párrafo segundo) de la Ley 9/2017, de 8 de noviembre, de Contratos del Sector Público, por la que se transponen al ordenamiento jurídico español las Directivas del Parlamento Europeo y del Consejo 2014/23/UE y 2014/24/UE, de 26 de febrero de 2014 (“LCSP”), el presente acuerdo podrá impugnarse en vía administrativa de conformidad con lo dispuesto en la Ley 39/2015, de 1 de octubre, del Procedimiento Administrativo Común de las Administraciones Públicas, ante el Presidente de la Sociedad Estatal de Participaciones Industriales (SEPI), C/ Velázquez nº 134, 28006 Madrid, entidad de derecho público que ostenta la condición de accionista único de la Corporación de Radio y Televisión Española, Sociedad Anónima, S.M.E. en el plazo de un mes a contar desde el día siguiente de la notificación, de acuerdo con lo establecido en la Ley 39/2015, de 1 de octubre, del Procedimiento Administrativo Común de las Administraciones Públicas. Igualmente, le comunicamos que puede ejercer su derecho de acceso al expediente en los términos legalmente establecidos”.</t>
  </si>
  <si>
    <t>Importe Oferta</t>
  </si>
  <si>
    <t>economica lote 2</t>
  </si>
  <si>
    <t>Madrid, a 29 de mayo de 2024</t>
  </si>
  <si>
    <t>EN LAS ALTERNATIVAS SE MARCA EL LICITADOR A ANALIZAR, 
AUNQUE NO SEA LA OFERTA MAS ECONOMICA</t>
  </si>
  <si>
    <t>PROPUESTA DE ADJUDICACIÓN DEL EXPEDIENTE S-04169-2024</t>
  </si>
  <si>
    <t>Trabajos en unidades móviles F-02, auxiliar F-02, B-01 y PEL 3</t>
  </si>
  <si>
    <t>PROCHASIS, S. L.</t>
  </si>
  <si>
    <t xml:space="preserve">TECNOVE CUSTOM TRUCKS, S.L.	</t>
  </si>
  <si>
    <t>Alternativa 2: oferta conjunta "PROCHASIS" por los dos lotes (3% de descuento)</t>
  </si>
  <si>
    <t>Alternativa 3: oferta conjunta "TECNOVE" por los dos lotes (4,32% de descuento)</t>
  </si>
  <si>
    <t>economica lote 1</t>
  </si>
  <si>
    <t>incluir puntuación económica indicada en los pliegos. Si los lotes se valoran con diferente puntuación económica hay que tenerlo en cuenta en la fórmula.</t>
  </si>
  <si>
    <t>LOTE 1: 	
Unidad móvil F-02 y auxiliar F-02</t>
  </si>
  <si>
    <t>LOTE 2: 	
Unidad móvil B-01 y pel 3</t>
  </si>
  <si>
    <t>Madrid, a 5 de septiembre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</si>
</sst>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\ _€_-;\-* #,##0.00\ _€_-;_-* &quot;-&quot;??\ _€_-;_-@_-"/>
    <numFmt numFmtId="164" formatCode="_-* #,##0.00_-;\-* #,##0.00_-;_-* &quot;-&quot;??_-;_-@_-"/>
    <numFmt numFmtId="165" formatCode="_-* #,##0\ _€_-;\-* #,##0\ _€_-;_-* &quot;-&quot;??\ _€_-;_-@_-"/>
    <numFmt numFmtId="166" formatCode="#,##0.00\ &quot;€&quot;"/>
  </numFmts>
  <fonts count="23" x14ac:knownFonts="1">
    <font>
      <sz val="10"/>
      <name val="Arial"/>
    </font>
    <font>
      <sz val="8"/>
      <name val="Tahoma"/>
      <family val="2"/>
    </font>
    <font>
      <b/>
      <sz val="8"/>
      <name val="Tahoma"/>
      <family val="2"/>
    </font>
    <font>
      <sz val="10"/>
      <name val="Arial"/>
      <family val="2"/>
    </font>
    <font>
      <sz val="12"/>
      <name val="Arial"/>
      <family val="2"/>
    </font>
    <font>
      <sz val="11"/>
      <name val="Tahoma"/>
      <family val="2"/>
    </font>
    <font>
      <sz val="12"/>
      <name val="Tahoma"/>
      <family val="2"/>
    </font>
    <font>
      <sz val="10"/>
      <name val="Arial"/>
      <family val="2"/>
    </font>
    <font>
      <b/>
      <u/>
      <sz val="12"/>
      <name val="Bookman Old Style"/>
      <family val="1"/>
    </font>
    <font>
      <b/>
      <sz val="12"/>
      <name val="Tahoma"/>
      <family val="2"/>
    </font>
    <font>
      <b/>
      <sz val="10"/>
      <color rgb="FFFF0000"/>
      <name val="Arial"/>
      <family val="2"/>
    </font>
    <font>
      <b/>
      <sz val="8"/>
      <color rgb="FFFF0000"/>
      <name val="Arial"/>
      <family val="2"/>
    </font>
    <font>
      <b/>
      <sz val="8"/>
      <color rgb="FFFF0000"/>
      <name val="Tahoma"/>
      <family val="2"/>
    </font>
    <font>
      <b/>
      <u/>
      <sz val="14"/>
      <color theme="9" tint="-0.249977111117893"/>
      <name val="Tahoma"/>
      <family val="2"/>
    </font>
    <font>
      <sz val="10"/>
      <name val="Arial"/>
      <family val="2"/>
    </font>
    <font>
      <b/>
      <sz val="10.5"/>
      <name val="Tahoma"/>
      <family val="2"/>
    </font>
    <font>
      <b/>
      <sz val="12"/>
      <name val="Arial"/>
      <family val="2"/>
    </font>
    <font>
      <b/>
      <sz val="12"/>
      <color rgb="FFFF0000"/>
      <name val="Tahoma"/>
      <family val="2"/>
    </font>
    <font>
      <b/>
      <sz val="14"/>
      <color theme="9"/>
      <name val="Tahoma"/>
      <family val="2"/>
    </font>
    <font>
      <sz val="10"/>
      <name val="Calibri"/>
      <family val="2"/>
    </font>
    <font>
      <b/>
      <sz val="11"/>
      <name val="Tahoma"/>
      <family val="2"/>
    </font>
    <font>
      <sz val="10"/>
      <color rgb="FFFF0000"/>
      <name val="Arial"/>
      <family val="2"/>
    </font>
    <font>
      <b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theme="0"/>
      </top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ck">
        <color indexed="64"/>
      </right>
      <top style="medium">
        <color indexed="64"/>
      </top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ck">
        <color indexed="64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4">
    <xf numFmtId="0" fontId="0" fillId="0" borderId="0"/>
    <xf numFmtId="43" fontId="7" fillId="0" borderId="0" applyFont="0" applyFill="0" applyBorder="0" applyAlignment="0" applyProtection="0"/>
    <xf numFmtId="164" fontId="14" fillId="0" borderId="0" applyFont="0" applyFill="0" applyBorder="0" applyAlignment="0" applyProtection="0"/>
    <xf numFmtId="9" fontId="14" fillId="0" borderId="0" applyFont="0" applyFill="0" applyBorder="0" applyAlignment="0" applyProtection="0"/>
  </cellStyleXfs>
  <cellXfs count="137">
    <xf numFmtId="0" fontId="0" fillId="0" borderId="0" xfId="0"/>
    <xf numFmtId="0" fontId="5" fillId="0" borderId="5" xfId="0" applyFont="1" applyBorder="1"/>
    <xf numFmtId="0" fontId="6" fillId="0" borderId="0" xfId="0" applyFont="1" applyFill="1" applyBorder="1" applyAlignment="1">
      <alignment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right" indent="1"/>
    </xf>
    <xf numFmtId="0" fontId="2" fillId="0" borderId="0" xfId="0" applyFont="1" applyFill="1" applyBorder="1" applyAlignment="1">
      <alignment horizontal="right" inden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/>
    </xf>
    <xf numFmtId="0" fontId="6" fillId="0" borderId="0" xfId="0" applyFont="1" applyFill="1" applyBorder="1"/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/>
    <xf numFmtId="0" fontId="10" fillId="0" borderId="0" xfId="0" applyFont="1" applyAlignment="1">
      <alignment vertical="center" wrapText="1"/>
    </xf>
    <xf numFmtId="0" fontId="12" fillId="0" borderId="0" xfId="0" applyFont="1" applyFill="1" applyBorder="1"/>
    <xf numFmtId="0" fontId="11" fillId="0" borderId="2" xfId="0" applyFont="1" applyBorder="1" applyAlignment="1">
      <alignment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166" fontId="6" fillId="0" borderId="11" xfId="0" applyNumberFormat="1" applyFont="1" applyFill="1" applyBorder="1" applyAlignment="1">
      <alignment horizontal="center" vertical="center"/>
    </xf>
    <xf numFmtId="4" fontId="6" fillId="0" borderId="12" xfId="0" applyNumberFormat="1" applyFont="1" applyFill="1" applyBorder="1" applyAlignment="1">
      <alignment horizontal="center" vertical="center"/>
    </xf>
    <xf numFmtId="166" fontId="6" fillId="0" borderId="10" xfId="0" applyNumberFormat="1" applyFont="1" applyFill="1" applyBorder="1" applyAlignment="1">
      <alignment horizontal="right" vertical="center" indent="1"/>
    </xf>
    <xf numFmtId="4" fontId="6" fillId="0" borderId="11" xfId="0" applyNumberFormat="1" applyFont="1" applyFill="1" applyBorder="1" applyAlignment="1">
      <alignment horizontal="right" vertical="center" indent="1"/>
    </xf>
    <xf numFmtId="4" fontId="6" fillId="4" borderId="2" xfId="0" applyNumberFormat="1" applyFont="1" applyFill="1" applyBorder="1" applyAlignment="1">
      <alignment horizontal="right" vertical="center" indent="1"/>
    </xf>
    <xf numFmtId="166" fontId="6" fillId="0" borderId="15" xfId="0" applyNumberFormat="1" applyFont="1" applyFill="1" applyBorder="1" applyAlignment="1">
      <alignment horizontal="center" vertical="center"/>
    </xf>
    <xf numFmtId="4" fontId="6" fillId="0" borderId="16" xfId="0" applyNumberFormat="1" applyFont="1" applyFill="1" applyBorder="1" applyAlignment="1">
      <alignment horizontal="center" vertical="center"/>
    </xf>
    <xf numFmtId="4" fontId="6" fillId="0" borderId="15" xfId="0" applyNumberFormat="1" applyFont="1" applyFill="1" applyBorder="1" applyAlignment="1">
      <alignment horizontal="right" vertical="center" indent="1"/>
    </xf>
    <xf numFmtId="166" fontId="6" fillId="0" borderId="2" xfId="0" applyNumberFormat="1" applyFont="1" applyFill="1" applyBorder="1" applyAlignment="1">
      <alignment horizontal="center" vertical="center"/>
    </xf>
    <xf numFmtId="4" fontId="6" fillId="0" borderId="13" xfId="0" applyNumberFormat="1" applyFont="1" applyFill="1" applyBorder="1" applyAlignment="1">
      <alignment horizontal="center" vertical="center"/>
    </xf>
    <xf numFmtId="166" fontId="6" fillId="0" borderId="6" xfId="0" applyNumberFormat="1" applyFont="1" applyFill="1" applyBorder="1" applyAlignment="1">
      <alignment horizontal="right" vertical="center" indent="1"/>
    </xf>
    <xf numFmtId="4" fontId="6" fillId="0" borderId="2" xfId="0" applyNumberFormat="1" applyFont="1" applyFill="1" applyBorder="1" applyAlignment="1">
      <alignment horizontal="right" vertical="center" indent="1"/>
    </xf>
    <xf numFmtId="0" fontId="13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top"/>
    </xf>
    <xf numFmtId="10" fontId="5" fillId="0" borderId="11" xfId="0" applyNumberFormat="1" applyFont="1" applyFill="1" applyBorder="1" applyAlignment="1">
      <alignment horizontal="center" vertical="center"/>
    </xf>
    <xf numFmtId="164" fontId="5" fillId="0" borderId="12" xfId="2" applyFont="1" applyFill="1" applyBorder="1" applyAlignment="1">
      <alignment horizontal="center" vertical="center"/>
    </xf>
    <xf numFmtId="10" fontId="5" fillId="0" borderId="2" xfId="0" applyNumberFormat="1" applyFont="1" applyFill="1" applyBorder="1" applyAlignment="1">
      <alignment horizontal="center" vertical="center"/>
    </xf>
    <xf numFmtId="164" fontId="5" fillId="0" borderId="13" xfId="2" applyFont="1" applyFill="1" applyBorder="1" applyAlignment="1">
      <alignment horizontal="center" vertical="center"/>
    </xf>
    <xf numFmtId="10" fontId="5" fillId="0" borderId="15" xfId="0" applyNumberFormat="1" applyFont="1" applyFill="1" applyBorder="1" applyAlignment="1">
      <alignment horizontal="center" vertical="center"/>
    </xf>
    <xf numFmtId="164" fontId="5" fillId="0" borderId="16" xfId="2" applyFont="1" applyFill="1" applyBorder="1" applyAlignment="1">
      <alignment horizontal="center" vertical="center"/>
    </xf>
    <xf numFmtId="0" fontId="9" fillId="0" borderId="17" xfId="0" applyNumberFormat="1" applyFont="1" applyFill="1" applyBorder="1" applyAlignment="1">
      <alignment horizontal="right" vertical="center" wrapText="1"/>
    </xf>
    <xf numFmtId="166" fontId="16" fillId="0" borderId="17" xfId="0" applyNumberFormat="1" applyFont="1" applyFill="1" applyBorder="1" applyAlignment="1">
      <alignment horizontal="center" vertical="center"/>
    </xf>
    <xf numFmtId="165" fontId="5" fillId="0" borderId="10" xfId="2" applyNumberFormat="1" applyFont="1" applyFill="1" applyBorder="1" applyAlignment="1">
      <alignment horizontal="center" vertical="center"/>
    </xf>
    <xf numFmtId="165" fontId="5" fillId="0" borderId="6" xfId="2" applyNumberFormat="1" applyFont="1" applyFill="1" applyBorder="1" applyAlignment="1">
      <alignment horizontal="center" vertical="center"/>
    </xf>
    <xf numFmtId="4" fontId="6" fillId="4" borderId="15" xfId="0" applyNumberFormat="1" applyFont="1" applyFill="1" applyBorder="1" applyAlignment="1">
      <alignment horizontal="right" vertical="center" indent="1"/>
    </xf>
    <xf numFmtId="9" fontId="5" fillId="0" borderId="14" xfId="3" applyFont="1" applyFill="1" applyBorder="1" applyAlignment="1">
      <alignment horizontal="center" vertical="center"/>
    </xf>
    <xf numFmtId="9" fontId="5" fillId="0" borderId="10" xfId="3" applyFont="1" applyFill="1" applyBorder="1" applyAlignment="1">
      <alignment horizontal="center" vertical="center"/>
    </xf>
    <xf numFmtId="166" fontId="6" fillId="0" borderId="11" xfId="0" applyNumberFormat="1" applyFont="1" applyFill="1" applyBorder="1" applyAlignment="1">
      <alignment horizontal="right" vertical="center" indent="1"/>
    </xf>
    <xf numFmtId="9" fontId="5" fillId="0" borderId="6" xfId="3" applyFont="1" applyFill="1" applyBorder="1" applyAlignment="1">
      <alignment horizontal="center" vertical="center"/>
    </xf>
    <xf numFmtId="166" fontId="6" fillId="0" borderId="2" xfId="0" applyNumberFormat="1" applyFont="1" applyFill="1" applyBorder="1" applyAlignment="1">
      <alignment horizontal="right" vertical="center" indent="1"/>
    </xf>
    <xf numFmtId="166" fontId="6" fillId="0" borderId="15" xfId="0" applyNumberFormat="1" applyFont="1" applyFill="1" applyBorder="1" applyAlignment="1">
      <alignment horizontal="right" vertical="center" indent="1"/>
    </xf>
    <xf numFmtId="0" fontId="15" fillId="0" borderId="20" xfId="0" applyNumberFormat="1" applyFont="1" applyFill="1" applyBorder="1" applyAlignment="1">
      <alignment horizontal="left" vertical="top" wrapText="1"/>
    </xf>
    <xf numFmtId="166" fontId="6" fillId="4" borderId="15" xfId="0" applyNumberFormat="1" applyFont="1" applyFill="1" applyBorder="1" applyAlignment="1">
      <alignment horizontal="right" vertical="center" indent="1"/>
    </xf>
    <xf numFmtId="166" fontId="6" fillId="4" borderId="2" xfId="0" applyNumberFormat="1" applyFont="1" applyFill="1" applyBorder="1" applyAlignment="1">
      <alignment horizontal="right" vertical="center" indent="1"/>
    </xf>
    <xf numFmtId="0" fontId="0" fillId="5" borderId="0" xfId="0" applyFill="1"/>
    <xf numFmtId="0" fontId="4" fillId="5" borderId="0" xfId="0" applyFont="1" applyFill="1" applyBorder="1" applyAlignment="1">
      <alignment vertical="center" wrapText="1"/>
    </xf>
    <xf numFmtId="0" fontId="3" fillId="5" borderId="0" xfId="0" applyFont="1" applyFill="1" applyBorder="1"/>
    <xf numFmtId="0" fontId="5" fillId="5" borderId="5" xfId="0" applyFont="1" applyFill="1" applyBorder="1"/>
    <xf numFmtId="0" fontId="5" fillId="5" borderId="22" xfId="0" applyFont="1" applyFill="1" applyBorder="1"/>
    <xf numFmtId="0" fontId="6" fillId="0" borderId="10" xfId="0" applyNumberFormat="1" applyFont="1" applyFill="1" applyBorder="1" applyAlignment="1">
      <alignment horizontal="left" vertical="center" wrapText="1"/>
    </xf>
    <xf numFmtId="0" fontId="6" fillId="0" borderId="6" xfId="0" applyNumberFormat="1" applyFont="1" applyFill="1" applyBorder="1" applyAlignment="1">
      <alignment horizontal="left" vertical="center" wrapText="1"/>
    </xf>
    <xf numFmtId="0" fontId="6" fillId="0" borderId="14" xfId="0" applyNumberFormat="1" applyFont="1" applyFill="1" applyBorder="1" applyAlignment="1">
      <alignment horizontal="left" vertical="center" wrapText="1"/>
    </xf>
    <xf numFmtId="164" fontId="20" fillId="0" borderId="13" xfId="2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/>
    <xf numFmtId="166" fontId="6" fillId="4" borderId="10" xfId="0" applyNumberFormat="1" applyFont="1" applyFill="1" applyBorder="1" applyAlignment="1">
      <alignment horizontal="right" vertical="center" indent="1"/>
    </xf>
    <xf numFmtId="4" fontId="6" fillId="4" borderId="11" xfId="0" applyNumberFormat="1" applyFont="1" applyFill="1" applyBorder="1" applyAlignment="1">
      <alignment horizontal="right" vertical="center" indent="1"/>
    </xf>
    <xf numFmtId="166" fontId="6" fillId="4" borderId="14" xfId="0" applyNumberFormat="1" applyFont="1" applyFill="1" applyBorder="1" applyAlignment="1">
      <alignment horizontal="right" vertical="center" indent="1"/>
    </xf>
    <xf numFmtId="166" fontId="6" fillId="4" borderId="11" xfId="0" applyNumberFormat="1" applyFont="1" applyFill="1" applyBorder="1" applyAlignment="1">
      <alignment horizontal="right" vertical="center" indent="1"/>
    </xf>
    <xf numFmtId="0" fontId="5" fillId="0" borderId="11" xfId="2" applyNumberFormat="1" applyFont="1" applyFill="1" applyBorder="1" applyAlignment="1">
      <alignment horizontal="center" vertical="center"/>
    </xf>
    <xf numFmtId="0" fontId="5" fillId="0" borderId="10" xfId="2" applyNumberFormat="1" applyFont="1" applyFill="1" applyBorder="1" applyAlignment="1">
      <alignment horizontal="center" vertical="center"/>
    </xf>
    <xf numFmtId="0" fontId="5" fillId="0" borderId="6" xfId="2" applyNumberFormat="1" applyFont="1" applyFill="1" applyBorder="1" applyAlignment="1">
      <alignment horizontal="center" vertical="center"/>
    </xf>
    <xf numFmtId="0" fontId="5" fillId="0" borderId="14" xfId="2" applyNumberFormat="1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/>
    </xf>
    <xf numFmtId="0" fontId="6" fillId="0" borderId="11" xfId="0" applyNumberFormat="1" applyFont="1" applyFill="1" applyBorder="1" applyAlignment="1">
      <alignment horizontal="center" vertical="center"/>
    </xf>
    <xf numFmtId="0" fontId="6" fillId="0" borderId="15" xfId="0" applyNumberFormat="1" applyFont="1" applyFill="1" applyBorder="1" applyAlignment="1">
      <alignment horizontal="center" vertical="center"/>
    </xf>
    <xf numFmtId="10" fontId="5" fillId="0" borderId="6" xfId="3" applyNumberFormat="1" applyFont="1" applyFill="1" applyBorder="1" applyAlignment="1">
      <alignment horizontal="center" vertical="center"/>
    </xf>
    <xf numFmtId="10" fontId="5" fillId="0" borderId="14" xfId="3" applyNumberFormat="1" applyFont="1" applyFill="1" applyBorder="1" applyAlignment="1">
      <alignment horizontal="center" vertical="center"/>
    </xf>
    <xf numFmtId="164" fontId="20" fillId="0" borderId="21" xfId="2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22" fillId="0" borderId="2" xfId="0" applyFont="1" applyBorder="1" applyAlignment="1">
      <alignment horizontal="center" vertical="center" wrapText="1"/>
    </xf>
    <xf numFmtId="0" fontId="9" fillId="5" borderId="3" xfId="0" applyNumberFormat="1" applyFont="1" applyFill="1" applyBorder="1" applyAlignment="1">
      <alignment horizontal="right" vertical="center" wrapText="1"/>
    </xf>
    <xf numFmtId="0" fontId="9" fillId="2" borderId="23" xfId="0" applyFont="1" applyFill="1" applyBorder="1" applyAlignment="1">
      <alignment horizontal="center" vertical="center" wrapText="1"/>
    </xf>
    <xf numFmtId="0" fontId="9" fillId="2" borderId="24" xfId="0" applyFont="1" applyFill="1" applyBorder="1" applyAlignment="1">
      <alignment horizontal="center" vertical="center" wrapText="1"/>
    </xf>
    <xf numFmtId="0" fontId="9" fillId="2" borderId="25" xfId="0" applyFont="1" applyFill="1" applyBorder="1" applyAlignment="1">
      <alignment horizontal="center" vertical="center" wrapText="1"/>
    </xf>
    <xf numFmtId="0" fontId="9" fillId="2" borderId="26" xfId="0" applyFont="1" applyFill="1" applyBorder="1" applyAlignment="1">
      <alignment horizontal="center" vertical="center" wrapText="1"/>
    </xf>
    <xf numFmtId="0" fontId="9" fillId="2" borderId="35" xfId="0" applyFont="1" applyFill="1" applyBorder="1" applyAlignment="1">
      <alignment horizontal="center" vertical="center" wrapText="1"/>
    </xf>
    <xf numFmtId="4" fontId="6" fillId="0" borderId="37" xfId="0" applyNumberFormat="1" applyFont="1" applyFill="1" applyBorder="1" applyAlignment="1">
      <alignment horizontal="center" vertical="center"/>
    </xf>
    <xf numFmtId="4" fontId="6" fillId="0" borderId="36" xfId="0" applyNumberFormat="1" applyFont="1" applyFill="1" applyBorder="1" applyAlignment="1">
      <alignment horizontal="center" vertical="center"/>
    </xf>
    <xf numFmtId="0" fontId="9" fillId="2" borderId="39" xfId="0" applyFont="1" applyFill="1" applyBorder="1" applyAlignment="1">
      <alignment horizontal="center" vertical="center" wrapText="1"/>
    </xf>
    <xf numFmtId="4" fontId="6" fillId="0" borderId="40" xfId="0" applyNumberFormat="1" applyFont="1" applyFill="1" applyBorder="1" applyAlignment="1">
      <alignment horizontal="center" vertical="center"/>
    </xf>
    <xf numFmtId="4" fontId="6" fillId="0" borderId="41" xfId="0" applyNumberFormat="1" applyFont="1" applyFill="1" applyBorder="1" applyAlignment="1">
      <alignment horizontal="center" vertical="center"/>
    </xf>
    <xf numFmtId="4" fontId="6" fillId="5" borderId="42" xfId="0" applyNumberFormat="1" applyFont="1" applyFill="1" applyBorder="1" applyAlignment="1">
      <alignment horizontal="center" vertical="center"/>
    </xf>
    <xf numFmtId="0" fontId="9" fillId="2" borderId="43" xfId="0" applyFont="1" applyFill="1" applyBorder="1" applyAlignment="1">
      <alignment horizontal="center" vertical="center" wrapText="1"/>
    </xf>
    <xf numFmtId="166" fontId="6" fillId="0" borderId="44" xfId="0" applyNumberFormat="1" applyFont="1" applyFill="1" applyBorder="1" applyAlignment="1">
      <alignment horizontal="right" vertical="center" indent="1"/>
    </xf>
    <xf numFmtId="166" fontId="6" fillId="0" borderId="46" xfId="0" applyNumberFormat="1" applyFont="1" applyFill="1" applyBorder="1" applyAlignment="1">
      <alignment horizontal="right" vertical="center" indent="1"/>
    </xf>
    <xf numFmtId="164" fontId="20" fillId="0" borderId="47" xfId="2" applyFont="1" applyFill="1" applyBorder="1" applyAlignment="1">
      <alignment horizontal="center" vertical="center"/>
    </xf>
    <xf numFmtId="164" fontId="20" fillId="0" borderId="45" xfId="2" applyFont="1" applyFill="1" applyBorder="1" applyAlignment="1">
      <alignment horizontal="center" vertical="center"/>
    </xf>
    <xf numFmtId="0" fontId="6" fillId="6" borderId="10" xfId="0" applyNumberFormat="1" applyFont="1" applyFill="1" applyBorder="1" applyAlignment="1">
      <alignment horizontal="left" vertical="center" wrapText="1"/>
    </xf>
    <xf numFmtId="166" fontId="6" fillId="6" borderId="11" xfId="0" applyNumberFormat="1" applyFont="1" applyFill="1" applyBorder="1" applyAlignment="1">
      <alignment horizontal="center" vertical="center"/>
    </xf>
    <xf numFmtId="4" fontId="6" fillId="6" borderId="36" xfId="0" applyNumberFormat="1" applyFont="1" applyFill="1" applyBorder="1" applyAlignment="1">
      <alignment horizontal="center" vertical="center"/>
    </xf>
    <xf numFmtId="166" fontId="6" fillId="6" borderId="44" xfId="0" applyNumberFormat="1" applyFont="1" applyFill="1" applyBorder="1" applyAlignment="1">
      <alignment horizontal="right" vertical="center" indent="1"/>
    </xf>
    <xf numFmtId="4" fontId="6" fillId="6" borderId="11" xfId="0" applyNumberFormat="1" applyFont="1" applyFill="1" applyBorder="1" applyAlignment="1">
      <alignment horizontal="right" vertical="center" indent="1"/>
    </xf>
    <xf numFmtId="165" fontId="5" fillId="6" borderId="10" xfId="2" applyNumberFormat="1" applyFont="1" applyFill="1" applyBorder="1" applyAlignment="1">
      <alignment horizontal="center" vertical="center"/>
    </xf>
    <xf numFmtId="10" fontId="5" fillId="6" borderId="11" xfId="0" applyNumberFormat="1" applyFont="1" applyFill="1" applyBorder="1" applyAlignment="1">
      <alignment horizontal="center" vertical="center"/>
    </xf>
    <xf numFmtId="164" fontId="5" fillId="6" borderId="45" xfId="2" applyFont="1" applyFill="1" applyBorder="1" applyAlignment="1">
      <alignment horizontal="center" vertical="center"/>
    </xf>
    <xf numFmtId="0" fontId="6" fillId="6" borderId="30" xfId="0" applyNumberFormat="1" applyFont="1" applyFill="1" applyBorder="1" applyAlignment="1">
      <alignment horizontal="left" vertical="center" wrapText="1"/>
    </xf>
    <xf numFmtId="166" fontId="6" fillId="6" borderId="31" xfId="0" applyNumberFormat="1" applyFont="1" applyFill="1" applyBorder="1" applyAlignment="1">
      <alignment horizontal="center" vertical="center"/>
    </xf>
    <xf numFmtId="4" fontId="6" fillId="6" borderId="38" xfId="0" applyNumberFormat="1" applyFont="1" applyFill="1" applyBorder="1" applyAlignment="1">
      <alignment horizontal="center" vertical="center"/>
    </xf>
    <xf numFmtId="166" fontId="6" fillId="6" borderId="48" xfId="0" applyNumberFormat="1" applyFont="1" applyFill="1" applyBorder="1" applyAlignment="1">
      <alignment horizontal="right" vertical="center" indent="1"/>
    </xf>
    <xf numFmtId="4" fontId="6" fillId="6" borderId="31" xfId="0" applyNumberFormat="1" applyFont="1" applyFill="1" applyBorder="1" applyAlignment="1">
      <alignment horizontal="right" vertical="center" indent="1"/>
    </xf>
    <xf numFmtId="165" fontId="5" fillId="6" borderId="30" xfId="2" applyNumberFormat="1" applyFont="1" applyFill="1" applyBorder="1" applyAlignment="1">
      <alignment horizontal="center" vertical="center"/>
    </xf>
    <xf numFmtId="10" fontId="5" fillId="6" borderId="31" xfId="0" applyNumberFormat="1" applyFont="1" applyFill="1" applyBorder="1" applyAlignment="1">
      <alignment horizontal="center" vertical="center"/>
    </xf>
    <xf numFmtId="164" fontId="5" fillId="6" borderId="49" xfId="2" applyFont="1" applyFill="1" applyBorder="1" applyAlignment="1">
      <alignment horizontal="center" vertical="center"/>
    </xf>
    <xf numFmtId="166" fontId="9" fillId="5" borderId="3" xfId="0" applyNumberFormat="1" applyFont="1" applyFill="1" applyBorder="1" applyAlignment="1">
      <alignment horizontal="center" vertical="center" wrapText="1"/>
    </xf>
    <xf numFmtId="164" fontId="9" fillId="0" borderId="21" xfId="2" applyFont="1" applyFill="1" applyBorder="1" applyAlignment="1">
      <alignment horizontal="center" vertical="center"/>
    </xf>
    <xf numFmtId="0" fontId="9" fillId="0" borderId="20" xfId="0" applyNumberFormat="1" applyFont="1" applyFill="1" applyBorder="1" applyAlignment="1">
      <alignment horizontal="left" vertical="center" wrapText="1"/>
    </xf>
    <xf numFmtId="9" fontId="17" fillId="5" borderId="32" xfId="3" applyFont="1" applyFill="1" applyBorder="1" applyAlignment="1">
      <alignment horizontal="left" vertical="center"/>
    </xf>
    <xf numFmtId="9" fontId="17" fillId="5" borderId="33" xfId="3" applyFont="1" applyFill="1" applyBorder="1" applyAlignment="1">
      <alignment horizontal="left" vertical="center"/>
    </xf>
    <xf numFmtId="9" fontId="17" fillId="5" borderId="34" xfId="3" applyFont="1" applyFill="1" applyBorder="1" applyAlignment="1">
      <alignment horizontal="left" vertical="center"/>
    </xf>
    <xf numFmtId="0" fontId="19" fillId="0" borderId="22" xfId="0" applyFont="1" applyBorder="1" applyAlignment="1">
      <alignment horizontal="left" vertical="top" wrapText="1"/>
    </xf>
    <xf numFmtId="0" fontId="19" fillId="0" borderId="0" xfId="0" applyFont="1" applyBorder="1" applyAlignment="1">
      <alignment horizontal="left" vertical="top" wrapText="1"/>
    </xf>
    <xf numFmtId="0" fontId="9" fillId="3" borderId="27" xfId="0" applyFont="1" applyFill="1" applyBorder="1" applyAlignment="1">
      <alignment horizontal="left" vertical="center" wrapText="1"/>
    </xf>
    <xf numFmtId="0" fontId="9" fillId="3" borderId="28" xfId="0" applyFont="1" applyFill="1" applyBorder="1" applyAlignment="1">
      <alignment horizontal="left" vertical="center" wrapText="1"/>
    </xf>
    <xf numFmtId="0" fontId="9" fillId="3" borderId="29" xfId="0" applyFont="1" applyFill="1" applyBorder="1" applyAlignment="1">
      <alignment horizontal="left" vertical="center" wrapText="1"/>
    </xf>
    <xf numFmtId="0" fontId="18" fillId="5" borderId="0" xfId="0" applyFont="1" applyFill="1" applyAlignment="1">
      <alignment horizontal="center" vertical="top"/>
    </xf>
    <xf numFmtId="0" fontId="18" fillId="5" borderId="0" xfId="0" applyFont="1" applyFill="1" applyAlignment="1">
      <alignment horizontal="center"/>
    </xf>
    <xf numFmtId="0" fontId="13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top" wrapText="1"/>
    </xf>
    <xf numFmtId="165" fontId="17" fillId="0" borderId="4" xfId="2" applyNumberFormat="1" applyFont="1" applyFill="1" applyBorder="1" applyAlignment="1">
      <alignment horizontal="left" vertical="center"/>
    </xf>
    <xf numFmtId="165" fontId="17" fillId="0" borderId="18" xfId="2" applyNumberFormat="1" applyFont="1" applyFill="1" applyBorder="1" applyAlignment="1">
      <alignment horizontal="left" vertical="center"/>
    </xf>
    <xf numFmtId="165" fontId="17" fillId="0" borderId="19" xfId="2" applyNumberFormat="1" applyFont="1" applyFill="1" applyBorder="1" applyAlignment="1">
      <alignment horizontal="left" vertical="center"/>
    </xf>
    <xf numFmtId="9" fontId="17" fillId="0" borderId="4" xfId="3" applyFont="1" applyFill="1" applyBorder="1" applyAlignment="1">
      <alignment horizontal="left" vertical="center"/>
    </xf>
    <xf numFmtId="9" fontId="17" fillId="0" borderId="18" xfId="3" applyFont="1" applyFill="1" applyBorder="1" applyAlignment="1">
      <alignment horizontal="left" vertical="center"/>
    </xf>
    <xf numFmtId="9" fontId="17" fillId="0" borderId="19" xfId="3" applyFont="1" applyFill="1" applyBorder="1" applyAlignment="1">
      <alignment horizontal="left" vertical="center"/>
    </xf>
    <xf numFmtId="0" fontId="21" fillId="0" borderId="0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 wrapText="1"/>
    </xf>
    <xf numFmtId="0" fontId="9" fillId="3" borderId="3" xfId="0" applyFont="1" applyFill="1" applyBorder="1" applyAlignment="1">
      <alignment horizontal="left" vertical="center" wrapText="1"/>
    </xf>
  </cellXfs>
  <cellStyles count="4">
    <cellStyle name="Millares" xfId="2" builtinId="3"/>
    <cellStyle name="Millares 2" xfId="1" xr:uid="{00000000-0005-0000-0000-000001000000}"/>
    <cellStyle name="Normal" xfId="0" builtinId="0"/>
    <cellStyle name="Porcentaj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1089660</xdr:colOff>
      <xdr:row>0</xdr:row>
      <xdr:rowOff>556260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0" y="0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249555</xdr:colOff>
      <xdr:row>1</xdr:row>
      <xdr:rowOff>28575</xdr:rowOff>
    </xdr:from>
    <xdr:to>
      <xdr:col>0</xdr:col>
      <xdr:colOff>1339215</xdr:colOff>
      <xdr:row>1</xdr:row>
      <xdr:rowOff>584835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249555" y="28575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4"/>
  <sheetViews>
    <sheetView tabSelected="1" zoomScale="90" zoomScaleNormal="90" workbookViewId="0">
      <selection activeCell="E12" sqref="E12"/>
    </sheetView>
  </sheetViews>
  <sheetFormatPr baseColWidth="10" defaultRowHeight="12.75" x14ac:dyDescent="0.2"/>
  <cols>
    <col min="1" max="1" width="21.42578125" customWidth="1"/>
    <col min="2" max="2" width="36.85546875" customWidth="1"/>
    <col min="3" max="3" width="21.28515625" customWidth="1"/>
    <col min="4" max="4" width="14.85546875" customWidth="1"/>
    <col min="5" max="10" width="16.7109375" customWidth="1"/>
    <col min="11" max="11" width="16.140625" customWidth="1"/>
  </cols>
  <sheetData>
    <row r="1" spans="1:11" ht="48" customHeight="1" x14ac:dyDescent="0.2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</row>
    <row r="2" spans="1:11" ht="30.75" customHeight="1" x14ac:dyDescent="0.2">
      <c r="A2" s="123" t="str">
        <f>valoración!A3</f>
        <v>PROPUESTA DE ADJUDICACIÓN DEL EXPEDIENTE S-04169-2024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</row>
    <row r="3" spans="1:11" ht="30.75" customHeight="1" x14ac:dyDescent="0.25">
      <c r="A3" s="124" t="str">
        <f>valoración!A4</f>
        <v>Trabajos en unidades móviles F-02, auxiliar F-02, B-01 y PEL 3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</row>
    <row r="4" spans="1:11" ht="30.75" customHeight="1" x14ac:dyDescent="0.25">
      <c r="A4" s="124" t="str">
        <f>valoración!A5</f>
        <v>RESUMEN PUNTUACIÓN TÉCNICA Y ECONÓMICA</v>
      </c>
      <c r="B4" s="124"/>
      <c r="C4" s="124"/>
      <c r="D4" s="124"/>
      <c r="E4" s="124"/>
      <c r="F4" s="124"/>
      <c r="G4" s="124"/>
      <c r="H4" s="124"/>
      <c r="I4" s="124"/>
      <c r="J4" s="124"/>
      <c r="K4" s="124"/>
    </row>
    <row r="5" spans="1:11" x14ac:dyDescent="0.2">
      <c r="A5" s="52"/>
      <c r="B5" s="52"/>
      <c r="C5" s="52"/>
      <c r="D5" s="52"/>
      <c r="E5" s="52"/>
      <c r="F5" s="52"/>
      <c r="G5" s="52"/>
      <c r="H5" s="52"/>
      <c r="I5" s="52"/>
      <c r="J5" s="52"/>
      <c r="K5" s="52"/>
    </row>
    <row r="6" spans="1:11" ht="13.5" thickBot="1" x14ac:dyDescent="0.25">
      <c r="A6" s="52"/>
      <c r="B6" s="52"/>
      <c r="C6" s="52"/>
      <c r="D6" s="52"/>
      <c r="E6" s="52"/>
      <c r="F6" s="52"/>
      <c r="G6" s="52"/>
      <c r="H6" s="52"/>
      <c r="I6" s="52"/>
      <c r="J6" s="52"/>
      <c r="K6" s="52"/>
    </row>
    <row r="7" spans="1:11" ht="30.75" customHeight="1" thickTop="1" thickBot="1" x14ac:dyDescent="0.25">
      <c r="A7" s="52"/>
      <c r="B7" s="52"/>
      <c r="C7" s="52"/>
      <c r="D7" s="52"/>
      <c r="E7" s="115" t="s">
        <v>14</v>
      </c>
      <c r="F7" s="116"/>
      <c r="G7" s="116"/>
      <c r="H7" s="116"/>
      <c r="I7" s="116"/>
      <c r="J7" s="117"/>
      <c r="K7" s="52"/>
    </row>
    <row r="8" spans="1:11" ht="46.5" thickTop="1" thickBot="1" x14ac:dyDescent="0.25">
      <c r="A8" s="80" t="s">
        <v>4</v>
      </c>
      <c r="B8" s="81" t="s">
        <v>5</v>
      </c>
      <c r="C8" s="82" t="s">
        <v>6</v>
      </c>
      <c r="D8" s="84" t="s">
        <v>0</v>
      </c>
      <c r="E8" s="91" t="s">
        <v>19</v>
      </c>
      <c r="F8" s="82" t="s">
        <v>1</v>
      </c>
      <c r="G8" s="82" t="s">
        <v>7</v>
      </c>
      <c r="H8" s="82" t="s">
        <v>9</v>
      </c>
      <c r="I8" s="82" t="s">
        <v>10</v>
      </c>
      <c r="J8" s="83" t="s">
        <v>11</v>
      </c>
      <c r="K8" s="87" t="s">
        <v>17</v>
      </c>
    </row>
    <row r="9" spans="1:11" ht="35.1" customHeight="1" x14ac:dyDescent="0.2">
      <c r="A9" s="120" t="s">
        <v>31</v>
      </c>
      <c r="B9" s="96" t="s">
        <v>25</v>
      </c>
      <c r="C9" s="97">
        <v>140000</v>
      </c>
      <c r="D9" s="98">
        <v>42</v>
      </c>
      <c r="E9" s="99">
        <v>124145</v>
      </c>
      <c r="F9" s="100">
        <v>56</v>
      </c>
      <c r="G9" s="100">
        <v>98</v>
      </c>
      <c r="H9" s="101">
        <v>1</v>
      </c>
      <c r="I9" s="102">
        <v>0.77777777777777779</v>
      </c>
      <c r="J9" s="103">
        <v>76.222222222222229</v>
      </c>
      <c r="K9" s="88">
        <f>100-($E9*100/$C9)</f>
        <v>11.325000000000003</v>
      </c>
    </row>
    <row r="10" spans="1:11" ht="35.1" customHeight="1" thickBot="1" x14ac:dyDescent="0.25">
      <c r="A10" s="121"/>
      <c r="B10" s="58" t="s">
        <v>26</v>
      </c>
      <c r="C10" s="26">
        <v>140000</v>
      </c>
      <c r="D10" s="85">
        <v>29</v>
      </c>
      <c r="E10" s="93">
        <v>127409</v>
      </c>
      <c r="F10" s="29">
        <v>54.565376072333983</v>
      </c>
      <c r="G10" s="29">
        <v>83.565376072333976</v>
      </c>
      <c r="H10" s="41"/>
      <c r="I10" s="34"/>
      <c r="J10" s="94">
        <v>0</v>
      </c>
      <c r="K10" s="89">
        <f>100-($E10*100/$C10)</f>
        <v>8.9935714285714283</v>
      </c>
    </row>
    <row r="11" spans="1:11" ht="35.1" customHeight="1" x14ac:dyDescent="0.2">
      <c r="A11" s="120" t="s">
        <v>32</v>
      </c>
      <c r="B11" s="57" t="s">
        <v>25</v>
      </c>
      <c r="C11" s="18">
        <v>40000</v>
      </c>
      <c r="D11" s="86">
        <v>23</v>
      </c>
      <c r="E11" s="92">
        <v>35500</v>
      </c>
      <c r="F11" s="21">
        <v>62.656112676056338</v>
      </c>
      <c r="G11" s="21">
        <v>85.656112676056338</v>
      </c>
      <c r="H11" s="40"/>
      <c r="I11" s="32"/>
      <c r="J11" s="95">
        <v>0</v>
      </c>
      <c r="K11" s="89">
        <f>100-($E11*100/$C11)</f>
        <v>11.25</v>
      </c>
    </row>
    <row r="12" spans="1:11" ht="35.1" customHeight="1" thickBot="1" x14ac:dyDescent="0.25">
      <c r="A12" s="122"/>
      <c r="B12" s="104" t="s">
        <v>26</v>
      </c>
      <c r="C12" s="105">
        <v>40000</v>
      </c>
      <c r="D12" s="106">
        <v>20</v>
      </c>
      <c r="E12" s="107">
        <v>30058</v>
      </c>
      <c r="F12" s="108">
        <v>74</v>
      </c>
      <c r="G12" s="108">
        <v>94</v>
      </c>
      <c r="H12" s="109">
        <v>1</v>
      </c>
      <c r="I12" s="110">
        <v>0.22222222222222221</v>
      </c>
      <c r="J12" s="111">
        <v>20.888888888888889</v>
      </c>
      <c r="K12" s="90">
        <f>100-($E12*100/$C12)</f>
        <v>24.855000000000004</v>
      </c>
    </row>
    <row r="13" spans="1:11" ht="46.5" thickTop="1" thickBot="1" x14ac:dyDescent="0.25">
      <c r="A13" s="53"/>
      <c r="B13" s="79" t="s">
        <v>12</v>
      </c>
      <c r="C13" s="112">
        <f>C9+C11</f>
        <v>180000</v>
      </c>
      <c r="D13" s="54"/>
      <c r="E13" s="54"/>
      <c r="F13" s="54"/>
      <c r="G13" s="54"/>
      <c r="H13" s="54"/>
      <c r="I13" s="114" t="s">
        <v>13</v>
      </c>
      <c r="J13" s="113">
        <f>SUM(J9:J12)</f>
        <v>97.111111111111114</v>
      </c>
      <c r="K13" s="52"/>
    </row>
    <row r="14" spans="1:11" x14ac:dyDescent="0.2">
      <c r="A14" s="52"/>
      <c r="B14" s="52"/>
      <c r="C14" s="52"/>
      <c r="D14" s="52"/>
      <c r="E14" s="52"/>
      <c r="F14" s="52"/>
      <c r="G14" s="52"/>
      <c r="H14" s="52"/>
      <c r="I14" s="52"/>
      <c r="J14" s="52"/>
      <c r="K14" s="52"/>
    </row>
    <row r="15" spans="1:11" x14ac:dyDescent="0.2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1" ht="14.25" x14ac:dyDescent="0.2">
      <c r="A16" s="55" t="s">
        <v>2</v>
      </c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 ht="14.25" x14ac:dyDescent="0.2">
      <c r="A17" s="55" t="s">
        <v>33</v>
      </c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 ht="14.25" x14ac:dyDescent="0.2">
      <c r="A18" s="56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 x14ac:dyDescent="0.2">
      <c r="A19" s="118" t="s">
        <v>18</v>
      </c>
      <c r="B19" s="118"/>
      <c r="C19" s="118"/>
      <c r="D19" s="118"/>
      <c r="E19" s="118"/>
      <c r="F19" s="118"/>
      <c r="G19" s="118"/>
      <c r="H19" s="52"/>
      <c r="I19" s="52"/>
      <c r="J19" s="52"/>
      <c r="K19" s="52"/>
    </row>
    <row r="20" spans="1:11" x14ac:dyDescent="0.2">
      <c r="A20" s="119"/>
      <c r="B20" s="119"/>
      <c r="C20" s="119"/>
      <c r="D20" s="119"/>
      <c r="E20" s="119"/>
      <c r="F20" s="119"/>
      <c r="G20" s="119"/>
    </row>
    <row r="21" spans="1:11" x14ac:dyDescent="0.2">
      <c r="A21" s="119"/>
      <c r="B21" s="119"/>
      <c r="C21" s="119"/>
      <c r="D21" s="119"/>
      <c r="E21" s="119"/>
      <c r="F21" s="119"/>
      <c r="G21" s="119"/>
    </row>
    <row r="22" spans="1:11" x14ac:dyDescent="0.2">
      <c r="A22" s="119"/>
      <c r="B22" s="119"/>
      <c r="C22" s="119"/>
      <c r="D22" s="119"/>
      <c r="E22" s="119"/>
      <c r="F22" s="119"/>
      <c r="G22" s="119"/>
    </row>
    <row r="23" spans="1:11" x14ac:dyDescent="0.2">
      <c r="A23" s="119"/>
      <c r="B23" s="119"/>
      <c r="C23" s="119"/>
      <c r="D23" s="119"/>
      <c r="E23" s="119"/>
      <c r="F23" s="119"/>
      <c r="G23" s="119"/>
    </row>
    <row r="24" spans="1:11" x14ac:dyDescent="0.2">
      <c r="A24" s="119"/>
      <c r="B24" s="119"/>
      <c r="C24" s="119"/>
      <c r="D24" s="119"/>
      <c r="E24" s="119"/>
      <c r="F24" s="119"/>
      <c r="G24" s="119"/>
    </row>
  </sheetData>
  <mergeCells count="7">
    <mergeCell ref="E7:J7"/>
    <mergeCell ref="A19:G24"/>
    <mergeCell ref="A9:A10"/>
    <mergeCell ref="A11:A12"/>
    <mergeCell ref="A2:K2"/>
    <mergeCell ref="A3:K3"/>
    <mergeCell ref="A4:K4"/>
  </mergeCells>
  <pageMargins left="0.43" right="0.25" top="0.4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C19"/>
  <sheetViews>
    <sheetView showGridLines="0" showZeros="0" zoomScale="80" zoomScaleNormal="80" workbookViewId="0">
      <selection activeCell="AA19" sqref="AA19"/>
    </sheetView>
  </sheetViews>
  <sheetFormatPr baseColWidth="10" defaultRowHeight="15" x14ac:dyDescent="0.2"/>
  <cols>
    <col min="1" max="1" width="25.28515625" style="9" customWidth="1"/>
    <col min="2" max="2" width="39" style="10" customWidth="1"/>
    <col min="3" max="3" width="22.7109375" style="10" customWidth="1"/>
    <col min="4" max="4" width="14.42578125" style="10" customWidth="1"/>
    <col min="5" max="24" width="16.7109375" style="10" customWidth="1"/>
    <col min="25" max="16384" width="11.42578125" style="10"/>
  </cols>
  <sheetData>
    <row r="1" spans="1:29" x14ac:dyDescent="0.2">
      <c r="Z1" s="12"/>
    </row>
    <row r="2" spans="1:29" s="3" customFormat="1" ht="48" customHeight="1" x14ac:dyDescent="0.15">
      <c r="A2" s="2"/>
      <c r="D2" s="4"/>
      <c r="E2" s="4"/>
      <c r="F2" s="4"/>
      <c r="G2" s="4"/>
      <c r="H2" s="5"/>
      <c r="M2" s="11"/>
      <c r="T2" s="11"/>
      <c r="Z2" s="13" t="s">
        <v>29</v>
      </c>
      <c r="AA2" s="78">
        <v>56</v>
      </c>
    </row>
    <row r="3" spans="1:29" s="3" customFormat="1" ht="22.5" customHeight="1" x14ac:dyDescent="0.15">
      <c r="A3" s="125" t="s">
        <v>23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61"/>
      <c r="S3" s="61"/>
      <c r="T3" s="61"/>
      <c r="U3" s="61"/>
      <c r="V3" s="61"/>
      <c r="W3" s="61"/>
      <c r="X3" s="61"/>
      <c r="Z3" s="31"/>
      <c r="AA3" s="77"/>
    </row>
    <row r="4" spans="1:29" s="3" customFormat="1" ht="22.5" customHeight="1" x14ac:dyDescent="0.15">
      <c r="A4" s="125" t="s">
        <v>24</v>
      </c>
      <c r="B4" s="125"/>
      <c r="C4" s="125"/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125"/>
      <c r="Q4" s="125"/>
      <c r="R4" s="61"/>
      <c r="S4" s="61"/>
      <c r="T4" s="61"/>
      <c r="U4" s="61"/>
      <c r="V4" s="61"/>
      <c r="W4" s="61"/>
      <c r="X4" s="61"/>
      <c r="Z4" s="13" t="s">
        <v>20</v>
      </c>
      <c r="AA4" s="78">
        <v>74</v>
      </c>
    </row>
    <row r="5" spans="1:29" s="3" customFormat="1" ht="24.6" customHeight="1" x14ac:dyDescent="0.15">
      <c r="A5" s="125" t="s">
        <v>3</v>
      </c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61"/>
      <c r="S5" s="61"/>
      <c r="T5" s="61"/>
      <c r="U5" s="61"/>
      <c r="V5" s="61"/>
      <c r="W5" s="61"/>
      <c r="X5" s="61"/>
    </row>
    <row r="6" spans="1:29" s="3" customFormat="1" ht="24.6" customHeight="1" thickBot="1" x14ac:dyDescent="0.2">
      <c r="A6" s="30"/>
      <c r="B6" s="30"/>
      <c r="C6" s="30"/>
      <c r="D6" s="30"/>
      <c r="E6" s="30"/>
      <c r="F6" s="30"/>
      <c r="G6" s="30"/>
      <c r="H6" s="4"/>
    </row>
    <row r="7" spans="1:29" s="3" customFormat="1" ht="24.75" customHeight="1" thickBot="1" x14ac:dyDescent="0.3">
      <c r="A7" s="2"/>
      <c r="B7" s="6"/>
      <c r="C7" s="7"/>
      <c r="D7" s="7"/>
      <c r="E7" s="128" t="s">
        <v>14</v>
      </c>
      <c r="F7" s="129"/>
      <c r="G7" s="129"/>
      <c r="H7" s="129"/>
      <c r="I7" s="129"/>
      <c r="J7" s="130"/>
      <c r="K7" s="131" t="s">
        <v>27</v>
      </c>
      <c r="L7" s="132"/>
      <c r="M7" s="132"/>
      <c r="N7" s="132"/>
      <c r="O7" s="132"/>
      <c r="P7" s="132"/>
      <c r="Q7" s="133"/>
      <c r="R7" s="131" t="s">
        <v>28</v>
      </c>
      <c r="S7" s="132"/>
      <c r="T7" s="132"/>
      <c r="U7" s="132"/>
      <c r="V7" s="132"/>
      <c r="W7" s="132"/>
      <c r="X7" s="133"/>
      <c r="Z7" s="126" t="s">
        <v>30</v>
      </c>
      <c r="AA7" s="126"/>
      <c r="AB7" s="126"/>
      <c r="AC7" s="126"/>
    </row>
    <row r="8" spans="1:29" s="8" customFormat="1" ht="30.75" thickBot="1" x14ac:dyDescent="0.25">
      <c r="A8" s="14" t="s">
        <v>4</v>
      </c>
      <c r="B8" s="15" t="s">
        <v>5</v>
      </c>
      <c r="C8" s="16" t="s">
        <v>6</v>
      </c>
      <c r="D8" s="17" t="s">
        <v>0</v>
      </c>
      <c r="E8" s="15" t="s">
        <v>19</v>
      </c>
      <c r="F8" s="16" t="s">
        <v>1</v>
      </c>
      <c r="G8" s="16" t="s">
        <v>7</v>
      </c>
      <c r="H8" s="16" t="s">
        <v>9</v>
      </c>
      <c r="I8" s="16" t="s">
        <v>10</v>
      </c>
      <c r="J8" s="17" t="s">
        <v>11</v>
      </c>
      <c r="K8" s="15" t="s">
        <v>15</v>
      </c>
      <c r="L8" s="15" t="s">
        <v>19</v>
      </c>
      <c r="M8" s="16" t="s">
        <v>1</v>
      </c>
      <c r="N8" s="16" t="s">
        <v>16</v>
      </c>
      <c r="O8" s="16" t="s">
        <v>9</v>
      </c>
      <c r="P8" s="16" t="s">
        <v>10</v>
      </c>
      <c r="Q8" s="17" t="s">
        <v>11</v>
      </c>
      <c r="R8" s="15" t="s">
        <v>15</v>
      </c>
      <c r="S8" s="15" t="s">
        <v>19</v>
      </c>
      <c r="T8" s="16" t="s">
        <v>1</v>
      </c>
      <c r="U8" s="16" t="s">
        <v>16</v>
      </c>
      <c r="V8" s="16" t="s">
        <v>9</v>
      </c>
      <c r="W8" s="16" t="s">
        <v>10</v>
      </c>
      <c r="X8" s="17" t="s">
        <v>11</v>
      </c>
      <c r="Z8" s="126"/>
      <c r="AA8" s="126"/>
      <c r="AB8" s="126"/>
      <c r="AC8" s="126"/>
    </row>
    <row r="9" spans="1:29" s="3" customFormat="1" ht="35.1" customHeight="1" x14ac:dyDescent="0.15">
      <c r="A9" s="135" t="s">
        <v>31</v>
      </c>
      <c r="B9" s="57" t="s">
        <v>25</v>
      </c>
      <c r="C9" s="18">
        <v>140000</v>
      </c>
      <c r="D9" s="19">
        <v>42</v>
      </c>
      <c r="E9" s="63">
        <v>124145</v>
      </c>
      <c r="F9" s="64">
        <f>$AA$2*(MIN(E$9:E$10)/E9)</f>
        <v>56</v>
      </c>
      <c r="G9" s="64">
        <f>D9+F9</f>
        <v>98</v>
      </c>
      <c r="H9" s="68">
        <v>1</v>
      </c>
      <c r="I9" s="32">
        <f>+$C9/$C$13*H9</f>
        <v>0.77777777777777779</v>
      </c>
      <c r="J9" s="33">
        <f t="shared" ref="J9:J12" si="0">+G9*I9</f>
        <v>76.222222222222229</v>
      </c>
      <c r="K9" s="44">
        <v>0.03</v>
      </c>
      <c r="L9" s="66">
        <f>+$E9*(1-K9)</f>
        <v>120420.65</v>
      </c>
      <c r="M9" s="64">
        <f>$AA$2*(MIN(L$9:L$10)/L9)</f>
        <v>56</v>
      </c>
      <c r="N9" s="64">
        <f>$D9+M9</f>
        <v>98</v>
      </c>
      <c r="O9" s="67">
        <v>1</v>
      </c>
      <c r="P9" s="32">
        <f>+$C9/$C$13*O9</f>
        <v>0.77777777777777779</v>
      </c>
      <c r="Q9" s="33">
        <f>+N9*P9</f>
        <v>76.222222222222229</v>
      </c>
      <c r="R9" s="44"/>
      <c r="S9" s="45">
        <f>+$E9*(1-R9)</f>
        <v>124145</v>
      </c>
      <c r="T9" s="21">
        <f>$AA$2*(MIN(S$9:S$10)/S9)</f>
        <v>54.989537614885819</v>
      </c>
      <c r="U9" s="21">
        <f>$D9+T9</f>
        <v>96.989537614885819</v>
      </c>
      <c r="V9" s="67"/>
      <c r="W9" s="32">
        <f>+$C9/$C$13*V9</f>
        <v>0</v>
      </c>
      <c r="X9" s="33">
        <f>+U9*W9</f>
        <v>0</v>
      </c>
      <c r="Z9" s="126" t="s">
        <v>8</v>
      </c>
      <c r="AA9" s="126"/>
      <c r="AB9" s="126"/>
      <c r="AC9" s="126"/>
    </row>
    <row r="10" spans="1:29" s="3" customFormat="1" ht="35.1" customHeight="1" thickBot="1" x14ac:dyDescent="0.2">
      <c r="A10" s="136"/>
      <c r="B10" s="58" t="s">
        <v>26</v>
      </c>
      <c r="C10" s="26">
        <v>140000</v>
      </c>
      <c r="D10" s="27">
        <v>29</v>
      </c>
      <c r="E10" s="28">
        <v>127409</v>
      </c>
      <c r="F10" s="29">
        <f>$AA$2*(MIN(E$9:E$10)/E10)</f>
        <v>54.565376072333983</v>
      </c>
      <c r="G10" s="29">
        <f>D10+F10</f>
        <v>83.565376072333976</v>
      </c>
      <c r="H10" s="69"/>
      <c r="I10" s="34">
        <f>+$C10/$C$13*H10</f>
        <v>0</v>
      </c>
      <c r="J10" s="60">
        <f t="shared" si="0"/>
        <v>0</v>
      </c>
      <c r="K10" s="46"/>
      <c r="L10" s="47">
        <f>+$E10*(1-K10)</f>
        <v>127409</v>
      </c>
      <c r="M10" s="29">
        <f>$AA$2*(MIN(L$9:L$10)/L10)</f>
        <v>52.928414790163956</v>
      </c>
      <c r="N10" s="29">
        <f>$D10+M10</f>
        <v>81.928414790163956</v>
      </c>
      <c r="O10" s="71"/>
      <c r="P10" s="34">
        <f>+$C10/$C$13*O10</f>
        <v>0</v>
      </c>
      <c r="Q10" s="35">
        <f t="shared" ref="Q10:Q12" si="1">+N10*P10</f>
        <v>0</v>
      </c>
      <c r="R10" s="74">
        <v>4.3200000000000002E-2</v>
      </c>
      <c r="S10" s="51">
        <f>+$E10*(1-R10)</f>
        <v>121904.93119999999</v>
      </c>
      <c r="T10" s="22">
        <f>$AA$2*(MIN(S$9:S$10)/S10)</f>
        <v>56</v>
      </c>
      <c r="U10" s="22">
        <f>$D10+T10</f>
        <v>85</v>
      </c>
      <c r="V10" s="71">
        <v>1</v>
      </c>
      <c r="W10" s="34">
        <f>+$C10/$C$13*V10</f>
        <v>0.77777777777777779</v>
      </c>
      <c r="X10" s="35">
        <f t="shared" ref="X10:X12" si="2">+U10*W10</f>
        <v>66.111111111111114</v>
      </c>
      <c r="Z10" s="126"/>
      <c r="AA10" s="126"/>
      <c r="AB10" s="126"/>
      <c r="AC10" s="126"/>
    </row>
    <row r="11" spans="1:29" s="3" customFormat="1" ht="35.1" customHeight="1" x14ac:dyDescent="0.15">
      <c r="A11" s="135" t="s">
        <v>32</v>
      </c>
      <c r="B11" s="57" t="s">
        <v>25</v>
      </c>
      <c r="C11" s="18">
        <v>40000</v>
      </c>
      <c r="D11" s="19">
        <v>23</v>
      </c>
      <c r="E11" s="20">
        <v>35500</v>
      </c>
      <c r="F11" s="21">
        <f>$AA$4*(MIN(E$11:E$12)/E11)</f>
        <v>62.656112676056338</v>
      </c>
      <c r="G11" s="21">
        <f t="shared" ref="G11:G12" si="3">D11+F11</f>
        <v>85.656112676056338</v>
      </c>
      <c r="H11" s="68"/>
      <c r="I11" s="32">
        <f>+$C11/$C$13*H11</f>
        <v>0</v>
      </c>
      <c r="J11" s="33">
        <f t="shared" si="0"/>
        <v>0</v>
      </c>
      <c r="K11" s="44">
        <v>0.03</v>
      </c>
      <c r="L11" s="66">
        <f t="shared" ref="L11:L12" si="4">+$E11*(1-K11)</f>
        <v>34435</v>
      </c>
      <c r="M11" s="64">
        <f>$AA$4*(MIN(L$11:L$12)/L11)</f>
        <v>64.593930593872514</v>
      </c>
      <c r="N11" s="64">
        <f t="shared" ref="N11:N12" si="5">$D11+M11</f>
        <v>87.593930593872514</v>
      </c>
      <c r="O11" s="72">
        <v>1</v>
      </c>
      <c r="P11" s="32">
        <f>+$C11/$C$13*O11</f>
        <v>0.22222222222222221</v>
      </c>
      <c r="Q11" s="33">
        <f t="shared" si="1"/>
        <v>19.465317909749448</v>
      </c>
      <c r="R11" s="44"/>
      <c r="S11" s="45">
        <f t="shared" ref="S11:S12" si="6">+$E11*(1-R11)</f>
        <v>35500</v>
      </c>
      <c r="T11" s="21">
        <f>$AA$4*(MIN(S$11:S$12)/S11)</f>
        <v>59.949368608450705</v>
      </c>
      <c r="U11" s="21">
        <f t="shared" ref="U11:U12" si="7">$D11+T11</f>
        <v>82.949368608450698</v>
      </c>
      <c r="V11" s="72"/>
      <c r="W11" s="32">
        <f>+$C11/$C$13*V11</f>
        <v>0</v>
      </c>
      <c r="X11" s="33">
        <f t="shared" si="2"/>
        <v>0</v>
      </c>
    </row>
    <row r="12" spans="1:29" s="3" customFormat="1" ht="35.1" customHeight="1" thickBot="1" x14ac:dyDescent="0.2">
      <c r="A12" s="136"/>
      <c r="B12" s="59" t="s">
        <v>26</v>
      </c>
      <c r="C12" s="23">
        <v>40000</v>
      </c>
      <c r="D12" s="24">
        <v>20</v>
      </c>
      <c r="E12" s="65">
        <v>30058</v>
      </c>
      <c r="F12" s="42">
        <f>$AA$4*(MIN(E$11:E$12)/E12)</f>
        <v>74</v>
      </c>
      <c r="G12" s="42">
        <f t="shared" si="3"/>
        <v>94</v>
      </c>
      <c r="H12" s="70">
        <v>1</v>
      </c>
      <c r="I12" s="36">
        <f>+$C12/$C$13*H12</f>
        <v>0.22222222222222221</v>
      </c>
      <c r="J12" s="37">
        <f t="shared" si="0"/>
        <v>20.888888888888889</v>
      </c>
      <c r="K12" s="43"/>
      <c r="L12" s="48">
        <f t="shared" si="4"/>
        <v>30058</v>
      </c>
      <c r="M12" s="25">
        <f>$AA$4*(MIN(L$11:L$12)/L12)</f>
        <v>74</v>
      </c>
      <c r="N12" s="25">
        <f t="shared" si="5"/>
        <v>94</v>
      </c>
      <c r="O12" s="73"/>
      <c r="P12" s="36">
        <f>+$C12/$C$13*O12</f>
        <v>0</v>
      </c>
      <c r="Q12" s="37">
        <f t="shared" si="1"/>
        <v>0</v>
      </c>
      <c r="R12" s="75">
        <v>4.3200000000000002E-2</v>
      </c>
      <c r="S12" s="50">
        <f t="shared" si="6"/>
        <v>28759.4944</v>
      </c>
      <c r="T12" s="42">
        <f>$AA$4*(MIN(S$11:S$12)/S12)</f>
        <v>74</v>
      </c>
      <c r="U12" s="42">
        <f t="shared" si="7"/>
        <v>94</v>
      </c>
      <c r="V12" s="73">
        <v>1</v>
      </c>
      <c r="W12" s="36">
        <f>+$C12/$C$13*V12</f>
        <v>0.22222222222222221</v>
      </c>
      <c r="X12" s="37">
        <f t="shared" si="2"/>
        <v>20.888888888888889</v>
      </c>
    </row>
    <row r="13" spans="1:29" ht="42.75" customHeight="1" thickBot="1" x14ac:dyDescent="0.25">
      <c r="B13" s="38" t="s">
        <v>12</v>
      </c>
      <c r="C13" s="39">
        <f>C9+C11</f>
        <v>180000</v>
      </c>
      <c r="I13" s="49" t="s">
        <v>13</v>
      </c>
      <c r="J13" s="76">
        <f>SUM(J9:J12)</f>
        <v>97.111111111111114</v>
      </c>
      <c r="P13" s="49" t="s">
        <v>13</v>
      </c>
      <c r="Q13" s="76">
        <f>SUM(Q9:Q12)</f>
        <v>95.687540131971673</v>
      </c>
      <c r="W13" s="49" t="s">
        <v>13</v>
      </c>
      <c r="X13" s="76">
        <f>SUM(X9:X12)</f>
        <v>87</v>
      </c>
    </row>
    <row r="14" spans="1:29" x14ac:dyDescent="0.2">
      <c r="K14" s="62"/>
      <c r="L14" s="134" t="s">
        <v>22</v>
      </c>
      <c r="M14" s="134"/>
      <c r="N14" s="134"/>
      <c r="O14" s="134"/>
      <c r="R14" s="62"/>
      <c r="S14" s="134" t="s">
        <v>22</v>
      </c>
      <c r="T14" s="134"/>
      <c r="U14" s="134"/>
      <c r="V14" s="134"/>
    </row>
    <row r="15" spans="1:29" x14ac:dyDescent="0.2">
      <c r="L15" s="134"/>
      <c r="M15" s="134"/>
      <c r="N15" s="134"/>
      <c r="O15" s="134"/>
      <c r="S15" s="134"/>
      <c r="T15" s="134"/>
      <c r="U15" s="134"/>
      <c r="V15" s="134"/>
    </row>
    <row r="16" spans="1:29" ht="14.25" x14ac:dyDescent="0.2">
      <c r="A16" s="1" t="s">
        <v>2</v>
      </c>
    </row>
    <row r="17" spans="1:7" ht="14.25" x14ac:dyDescent="0.2">
      <c r="A17" s="1" t="s">
        <v>21</v>
      </c>
    </row>
    <row r="19" spans="1:7" ht="56.25" customHeight="1" x14ac:dyDescent="0.2">
      <c r="A19" s="127"/>
      <c r="B19" s="127"/>
      <c r="C19" s="127"/>
      <c r="D19" s="127"/>
      <c r="E19" s="127"/>
      <c r="F19" s="127"/>
      <c r="G19" s="127"/>
    </row>
  </sheetData>
  <mergeCells count="13">
    <mergeCell ref="S14:V15"/>
    <mergeCell ref="A19:G19"/>
    <mergeCell ref="E7:J7"/>
    <mergeCell ref="K7:Q7"/>
    <mergeCell ref="L14:O15"/>
    <mergeCell ref="A9:A10"/>
    <mergeCell ref="A11:A12"/>
    <mergeCell ref="A3:Q3"/>
    <mergeCell ref="A4:Q4"/>
    <mergeCell ref="A5:Q5"/>
    <mergeCell ref="Z7:AC8"/>
    <mergeCell ref="Z9:AC10"/>
    <mergeCell ref="R7:X7"/>
  </mergeCells>
  <printOptions horizontalCentered="1"/>
  <pageMargins left="0" right="0" top="0.35433070866141736" bottom="0.35433070866141736" header="0.31496062992125984" footer="0.31496062992125984"/>
  <pageSetup paperSize="9" scale="3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ALTERNATIVA ADJUDICADA</vt:lpstr>
      <vt:lpstr>valoración</vt:lpstr>
      <vt:lpstr>'ALTERNATIVA ADJUDICADA'!Área_de_impresión</vt:lpstr>
      <vt:lpstr>valoración!Área_de_impresión</vt:lpstr>
    </vt:vector>
  </TitlesOfParts>
  <Company>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antonio_casanova</dc:creator>
  <cp:lastModifiedBy>Juan Carlos Puras Garrido</cp:lastModifiedBy>
  <cp:lastPrinted>2024-08-30T14:59:40Z</cp:lastPrinted>
  <dcterms:created xsi:type="dcterms:W3CDTF">2007-03-30T09:59:06Z</dcterms:created>
  <dcterms:modified xsi:type="dcterms:W3CDTF">2024-08-30T15:01:17Z</dcterms:modified>
</cp:coreProperties>
</file>