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2261 2025-29_SistControl_JAGM-RRJ\"/>
    </mc:Choice>
  </mc:AlternateContent>
  <xr:revisionPtr revIDLastSave="0" documentId="8_{6C85F59C-0E70-45F5-9C51-C3F28A420B1E}" xr6:coauthVersionLast="36" xr6:coauthVersionMax="36" xr10:uidLastSave="{00000000-0000-0000-0000-000000000000}"/>
  <bookViews>
    <workbookView xWindow="0" yWindow="0" windowWidth="26085" windowHeight="9810" tabRatio="858" firstSheet="1" activeTab="1" xr2:uid="{5E7A3E62-C889-4F9F-8195-5D07695EABC0}"/>
  </bookViews>
  <sheets>
    <sheet name="Instrucciones" sheetId="19" r:id="rId1"/>
    <sheet name="Anx I pg 1 oferta" sheetId="1" r:id="rId2"/>
    <sheet name="Anexo I Tabla Desglose Precio" sheetId="3" r:id="rId3"/>
  </sheets>
  <definedNames>
    <definedName name="_xlnm._FilterDatabase" localSheetId="2" hidden="1">'Anexo I Tabla Desglose Precio'!$B$11:$G$32</definedName>
    <definedName name="_xlnm.Print_Area" localSheetId="2">'Anexo I Tabla Desglose Precio'!$B$2:$H$37</definedName>
    <definedName name="_xlnm.Print_Area" localSheetId="1">'Anx I pg 1 oferta'!$A$3:$K$50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" i="3" l="1"/>
  <c r="G31" i="3" l="1"/>
  <c r="G29" i="3"/>
  <c r="F20" i="3" s="1"/>
  <c r="G30" i="3"/>
  <c r="F21" i="3" s="1"/>
  <c r="F22" i="3" l="1"/>
  <c r="G22" i="3" s="1"/>
  <c r="G21" i="3"/>
  <c r="G20" i="3"/>
  <c r="F17" i="3"/>
  <c r="G16" i="3"/>
  <c r="G15" i="3"/>
  <c r="G14" i="3"/>
  <c r="G13" i="3"/>
  <c r="G28" i="3"/>
  <c r="G18" i="3"/>
  <c r="F19" i="3" l="1"/>
  <c r="F23" i="3" s="1"/>
  <c r="G17" i="3"/>
  <c r="G23" i="3" l="1"/>
  <c r="F24" i="3" s="1"/>
  <c r="F38" i="1" s="1"/>
  <c r="G19" i="3"/>
  <c r="B35" i="3"/>
  <c r="G24" i="3" l="1"/>
  <c r="B28" i="1" s="1"/>
  <c r="H38" i="1" l="1"/>
</calcChain>
</file>

<file path=xl/sharedStrings.xml><?xml version="1.0" encoding="utf-8"?>
<sst xmlns="http://schemas.openxmlformats.org/spreadsheetml/2006/main" count="140" uniqueCount="120">
  <si>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</si>
  <si>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</si>
  <si>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</si>
  <si>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</si>
  <si>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</si>
  <si>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</si>
  <si>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</si>
  <si>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</si>
  <si>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</si>
  <si>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</si>
  <si>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</si>
  <si>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</si>
  <si>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</si>
  <si>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</si>
  <si>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</si>
  <si>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</si>
  <si>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</si>
  <si>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 xml:space="preserve">
ESTA TABLA DESGLOSE PRECIO DE OFERTA SE PRESENTARA FIRMADA 
EN FORMATO PDF</t>
  </si>
  <si>
    <t>NOTA IMPORTANTE: 
ESTE ANEXO I  Y TABLA/S DESGLOSE DE PRECIO SE PRESENTARAN FIRMADOS
 EN FORMATO PDF</t>
  </si>
  <si>
    <t>LOTE</t>
  </si>
  <si>
    <t>Importe anual</t>
  </si>
  <si>
    <t>B.  Desglose Precio</t>
  </si>
  <si>
    <t>1 Anualidad</t>
  </si>
  <si>
    <t>SERVICIO</t>
  </si>
  <si>
    <t>FIJO</t>
  </si>
  <si>
    <t>suma servicio fijo</t>
  </si>
  <si>
    <t>VARIABLE</t>
  </si>
  <si>
    <t>suma servicio variable</t>
  </si>
  <si>
    <t>AA</t>
  </si>
  <si>
    <t>Horas estimadas</t>
  </si>
  <si>
    <t xml:space="preserve">TOTAL IMPORTE OFERTADO </t>
  </si>
  <si>
    <t>.</t>
  </si>
  <si>
    <t>Importe contrato 
2 años</t>
  </si>
  <si>
    <t>L01a_01</t>
  </si>
  <si>
    <t>L01a_sv</t>
  </si>
  <si>
    <t>L01a_sf</t>
  </si>
  <si>
    <t>L01a_02</t>
  </si>
  <si>
    <t>L01a_03</t>
  </si>
  <si>
    <t>L01a_12</t>
  </si>
  <si>
    <t>L01a_TO</t>
  </si>
  <si>
    <t>L01a_Cd</t>
  </si>
  <si>
    <t>L01a_Ci</t>
  </si>
  <si>
    <t>L01a_00</t>
  </si>
  <si>
    <t>Anx I pg 1 oferta</t>
  </si>
  <si>
    <t>Desglose de precio por Comunidad Autónoma ofertada</t>
  </si>
  <si>
    <t>DEBEN PRESENTARSE LOS SIGUIENTES DOCUMENTOS EN CADA LOTE</t>
  </si>
  <si>
    <t>1)</t>
  </si>
  <si>
    <t>2)</t>
  </si>
  <si>
    <t>3)</t>
  </si>
  <si>
    <t>4)</t>
  </si>
  <si>
    <t>El Desglose de precios por Comunidad incluye avisos para evitar errores en la cumplimentación.</t>
  </si>
  <si>
    <t xml:space="preserve">Si no se presupuestan TODAS las partidas de servicio de la comunidad autónoma, las sumas de la columna "2 años" darán ERROR </t>
  </si>
  <si>
    <t>El "importe hora mano de obra" debe estar entre 30,00 y 37,00, se introducirá con un máximo de 2 decimales (sin redondeos), cualquier importe no comprendido entre ambas cifras o que supere 2 decimales</t>
  </si>
  <si>
    <t>dará ERROR en los cálculos y se mostrarán avisos en el desglose de Precio que tenga errores.</t>
  </si>
  <si>
    <t>-</t>
  </si>
  <si>
    <t>Precio hora único: en los lotes con más de una Comunidad (1,2,3,4 y 9), el precio hora mano de obra SOLO SE PODRA REGISTRAR EN PRIMERA COMUNIDAD DEL LOTE (Andalucía, Aragón, Asturias, Baleares y Navarra, respectivamente)</t>
  </si>
  <si>
    <t>No se puede rectificar ningún ERROR en importes ofertados desde esta pestaña, debe corregirse en la/s comunidad/es autónoma/s de cada lote ofertado</t>
  </si>
  <si>
    <t xml:space="preserve">IMPORTE OFERTADO MAXIMO: no superara EN NINGUN CASO el Valor estimado total de cada Comunidad Autónoma ofertada </t>
  </si>
  <si>
    <t xml:space="preserve">SERVICIO FIJO : </t>
  </si>
  <si>
    <t>Solo se ofertarán importes SIN decimales (error si se introducen importes con decimales)</t>
  </si>
  <si>
    <t>INSTRUCCIONES PARA LA PREPARACION DE ANEXO I PROPOSICIÓN ECONÓMICA</t>
  </si>
  <si>
    <r>
      <t xml:space="preserve">ESTE FICHERO EXCEL DEBE EMPLEARSE </t>
    </r>
    <r>
      <rPr>
        <b/>
        <u/>
        <sz val="11"/>
        <color theme="1"/>
        <rFont val="Calibri"/>
        <family val="2"/>
        <scheme val="minor"/>
      </rPr>
      <t xml:space="preserve">OBLIGATORIAMENTE </t>
    </r>
    <r>
      <rPr>
        <sz val="11"/>
        <color theme="1"/>
        <rFont val="Calibri"/>
        <family val="2"/>
        <scheme val="minor"/>
      </rPr>
      <t>PARA LA PREPARACION DE LA OFERTA ECONOMICA (Anexo I PCAP)</t>
    </r>
  </si>
  <si>
    <t>EL EXCEL CUMPLIMENTADO SE PRESENTARA JUNTO CON LA OFERTA FIRMADA EN PDF (presentar en sobre C un fichero ZIP que incluya oferta en PDF firmada + EXCEL cumplimentado)</t>
  </si>
  <si>
    <t>En "Anx I pg 1 oferta" solo se cumplimentarán datos de licitador y pie de firma (TODOS los importes ofertados se obtienen desde pestañas de Desglose de precio de cada Comunidad Autónoma ofertada)</t>
  </si>
  <si>
    <t>5)</t>
  </si>
  <si>
    <t>VE MAXIMO :</t>
  </si>
  <si>
    <t xml:space="preserve">6) </t>
  </si>
  <si>
    <t>Navegación</t>
  </si>
  <si>
    <t>se accede a la descripción de todas las pestañas que componen el fichero</t>
  </si>
  <si>
    <t>seleccionando una nueva pestaña (por ej. lote 9 - Pais Vasco)</t>
  </si>
  <si>
    <t>con esta acción es inmediato cambiar de pestaña del fichero</t>
  </si>
  <si>
    <t>se accede directamente a la pestaña elegida</t>
  </si>
  <si>
    <t>_</t>
  </si>
  <si>
    <t>L01a_21</t>
  </si>
  <si>
    <t>(por tanto el número mínimo de pestañas de Excel a cumplimentar son 2, excepto en lotes con varias CCAA donde deberán cumplimentarse 3 pestañas de esta excel (lotes 1,2,3,9), o lote 4 (a cumplimentar y firmar 4 pestañas)</t>
  </si>
  <si>
    <t>Las partidas en AZUL son fijas e invariables, no se pueden modificar y forman parte de la oferta ("MANT. CORRECTIVO MATERIALES &lt; 500 € " y "PREVENTIVO, CORRECTIVO NO PROGRAMADO (2)")</t>
  </si>
  <si>
    <t>Manteniendo RATON sobre la flecha resaltada en rojo en barra inferior.</t>
  </si>
  <si>
    <t>muestra menú indicando que, al pulsar con BOTON IZQUIERDO (secundario) DE RATON sobre la flecha resaltada en rojo en barra inferior.</t>
  </si>
  <si>
    <t>Será obligatorio cumplimentar todos los campos de los formularios en caso contrario se desestimará oferta.</t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</si>
  <si>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</si>
  <si>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En esta pestaña se incluye detalle de total anualidad por Comunidad Autónoma y desglose de servicio variable incluidos en "PCAP 3ª Valor estimado.Precios máximos" (pgs.8-22 PCAP)</t>
  </si>
  <si>
    <t>Expediente n.º S/02261/2025</t>
  </si>
  <si>
    <t>“Gestión de sistemas de control telemático de instalaciones en SEDES CRTVE"</t>
  </si>
  <si>
    <t xml:space="preserve">Las proposiciones económicas no podrán incluir precios unitarios superiores a los indicados en el PCAP cláusula 3ª, que tendrán la condición de máximos. </t>
  </si>
  <si>
    <t>Lote</t>
  </si>
  <si>
    <t>Descripción</t>
  </si>
  <si>
    <t>Importe contrato (2 años)</t>
  </si>
  <si>
    <t>Único</t>
  </si>
  <si>
    <t>Gestión de los Sistemas de Control Telemático de Instalaciones en las Sedes de CRTVE</t>
  </si>
  <si>
    <t>Indicar el importe incluyendo, en cada caso, el desglose de precios del apartado B.</t>
  </si>
  <si>
    <t>Mantenimiento preventivo + conductivo + modificativo</t>
  </si>
  <si>
    <t>Servicio de eficiencia energética</t>
  </si>
  <si>
    <t>Servicio especial de asistencia técnica.</t>
  </si>
  <si>
    <t>La oferta de los servicios incluye:</t>
  </si>
  <si>
    <t>El importe de “PREVENTIVO, CORRECTIVO NO PROGRAMADO” €, es la cantidad fija reflejada en el modelo de oferta económica a cumplimentar, no se puede variar ese importe y debe ser mantenido en la tabla y sumado en el total de la oferta.</t>
  </si>
  <si>
    <t xml:space="preserve">(1)  El importe asignado a los materiales no se puede variar. Debe ser introducido en la tabla de la oferta y sumado en el ”Total importe ofertado” </t>
  </si>
  <si>
    <t>Concepto</t>
  </si>
  <si>
    <t>Precio hora mano de obra ofertado (*)</t>
  </si>
  <si>
    <t>.(1)</t>
  </si>
  <si>
    <t>Materiales Modificativo + Correctivo</t>
  </si>
  <si>
    <t>.(2)</t>
  </si>
  <si>
    <t>.(3)</t>
  </si>
  <si>
    <t>.(4)</t>
  </si>
  <si>
    <t>Total mano de obra</t>
  </si>
  <si>
    <t>único</t>
  </si>
  <si>
    <t>Servicio gestión  sistemas de control</t>
  </si>
  <si>
    <t>Preventivo, correctivo no programado</t>
  </si>
  <si>
    <t>Mano de Obra Correctivos (Madrid)</t>
  </si>
  <si>
    <t>Mano de Obra Correctivos (Resto España)</t>
  </si>
  <si>
    <t>.(5)</t>
  </si>
  <si>
    <t>M.O.  Servicio Puesta en marcha (Madrid)</t>
  </si>
  <si>
    <t>M.O.  Servicio Puesta en marcha (resto España)</t>
  </si>
  <si>
    <t>Mano de obra Correctivos (Madrid)</t>
  </si>
  <si>
    <t>Mano de obra Correctivos (Resto España)</t>
  </si>
  <si>
    <t>Servicio Puesta en Marcha (Madrid)</t>
  </si>
  <si>
    <t>Servicio Puesta en Marcha (Resto España)</t>
  </si>
  <si>
    <t>(6) Oferta mano de obra mantenimiento Correctivo</t>
  </si>
  <si>
    <t xml:space="preserve">(2) y (3) El importe del mantenimiento correctivo se calculará cumplimentando la tabla “(6) Oferta mano de obra mantenimiento correctivo. </t>
  </si>
  <si>
    <r>
      <t xml:space="preserve">(*)  No superará 35,00 € (CORRECTIVO Madrid) , ni 55 € (CORRECTIVO Resto España)  ni 40,00 € (Puesta en marcha Madrid), ni 60 (Puesta en marcha Resto España). </t>
    </r>
    <r>
      <rPr>
        <b/>
        <i/>
        <sz val="8"/>
        <color rgb="FF000000"/>
        <rFont val="Calibri"/>
        <family val="2"/>
        <scheme val="minor"/>
      </rPr>
      <t>Máximo 2 decimales</t>
    </r>
    <r>
      <rPr>
        <i/>
        <sz val="8"/>
        <color rgb="FF000000"/>
        <rFont val="Calibri"/>
        <family val="2"/>
        <scheme val="minor"/>
      </rPr>
      <t>.</t>
    </r>
  </si>
  <si>
    <r>
      <t xml:space="preserve">Los importes por hora de mano de obra no podrán superar los 35 €/hora para servicio correctivo eléctrico Madrid (2), 55 €/hora para servicio correctivo eléctrico Resto España (3), 40 €/hora para Servicio de puesta en marcha Madrid (4) y 60 €/hora para  Servicio de puesta en marcha Resto España (5). </t>
    </r>
    <r>
      <rPr>
        <b/>
        <sz val="11"/>
        <color rgb="FF000000"/>
        <rFont val="Calibri"/>
        <family val="2"/>
      </rPr>
      <t>El número de horas estimadas no se puede variar.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</si>
</sst>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9"/>
      <color rgb="FFFFFFFF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9"/>
      <color rgb="FFE26B0A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8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6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i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12"/>
      <color rgb="FF000000"/>
      <name val="Times New Roman"/>
      <family val="1"/>
    </font>
    <font>
      <sz val="8"/>
      <color rgb="FFE26B0A"/>
      <name val="Calibri"/>
      <family val="2"/>
      <scheme val="minor"/>
    </font>
    <font>
      <sz val="11"/>
      <color rgb="FF000000"/>
      <name val="Calibri"/>
      <family val="2"/>
    </font>
    <font>
      <b/>
      <i/>
      <sz val="8"/>
      <color rgb="FF000000"/>
      <name val="Calibri"/>
      <family val="2"/>
      <scheme val="minor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F79646"/>
      </left>
      <right style="medium">
        <color rgb="FFFFFFFF"/>
      </right>
      <top style="thick">
        <color rgb="FFF79646"/>
      </top>
      <bottom style="medium">
        <color rgb="FFFFFFFF"/>
      </bottom>
      <diagonal/>
    </border>
    <border>
      <left/>
      <right/>
      <top style="thick">
        <color rgb="FFF79646"/>
      </top>
      <bottom style="medium">
        <color rgb="FFFFFFFF"/>
      </bottom>
      <diagonal/>
    </border>
    <border>
      <left/>
      <right style="medium">
        <color rgb="FFF79646"/>
      </right>
      <top style="thick">
        <color rgb="FFF79646"/>
      </top>
      <bottom style="medium">
        <color rgb="FFFFFFFF"/>
      </bottom>
      <diagonal/>
    </border>
    <border>
      <left/>
      <right style="medium">
        <color rgb="FFF79646"/>
      </right>
      <top/>
      <bottom style="medium">
        <color rgb="FFF79646"/>
      </bottom>
      <diagonal/>
    </border>
    <border>
      <left style="thick">
        <color rgb="FFF79646"/>
      </left>
      <right style="medium">
        <color rgb="FFF79646"/>
      </right>
      <top/>
      <bottom style="thick">
        <color rgb="FFF79646"/>
      </bottom>
      <diagonal/>
    </border>
    <border>
      <left style="thick">
        <color rgb="FFF79646"/>
      </left>
      <right style="medium">
        <color rgb="FFF79646"/>
      </right>
      <top/>
      <bottom/>
      <diagonal/>
    </border>
    <border>
      <left/>
      <right style="medium">
        <color rgb="FFF79646"/>
      </right>
      <top style="medium">
        <color rgb="FFF79646"/>
      </top>
      <bottom style="medium">
        <color rgb="FFF79646"/>
      </bottom>
      <diagonal/>
    </border>
    <border>
      <left/>
      <right style="thick">
        <color rgb="FFF79646"/>
      </right>
      <top style="medium">
        <color rgb="FFF79646"/>
      </top>
      <bottom style="medium">
        <color rgb="FFF79646"/>
      </bottom>
      <diagonal/>
    </border>
    <border>
      <left/>
      <right style="thick">
        <color rgb="FFF79646"/>
      </right>
      <top/>
      <bottom style="medium">
        <color rgb="FFF79646"/>
      </bottom>
      <diagonal/>
    </border>
    <border>
      <left/>
      <right style="medium">
        <color rgb="FFF79646"/>
      </right>
      <top/>
      <bottom style="thick">
        <color rgb="FFF79646"/>
      </bottom>
      <diagonal/>
    </border>
    <border>
      <left/>
      <right style="thick">
        <color rgb="FFF79646"/>
      </right>
      <top/>
      <bottom style="thick">
        <color rgb="FFF79646"/>
      </bottom>
      <diagonal/>
    </border>
    <border>
      <left style="medium">
        <color rgb="FFF79646"/>
      </left>
      <right/>
      <top style="medium">
        <color rgb="FFF79646"/>
      </top>
      <bottom style="medium">
        <color rgb="FFF79646"/>
      </bottom>
      <diagonal/>
    </border>
    <border>
      <left/>
      <right/>
      <top style="medium">
        <color rgb="FFF79646"/>
      </top>
      <bottom style="medium">
        <color rgb="FFF79646"/>
      </bottom>
      <diagonal/>
    </border>
    <border>
      <left style="medium">
        <color rgb="FFF79646"/>
      </left>
      <right style="medium">
        <color rgb="FFF79646"/>
      </right>
      <top/>
      <bottom style="medium">
        <color rgb="FFF79646"/>
      </bottom>
      <diagonal/>
    </border>
    <border>
      <left style="thick">
        <color rgb="FFF79646"/>
      </left>
      <right style="medium">
        <color rgb="FFFFFFFF"/>
      </right>
      <top style="medium">
        <color rgb="FFFFFFFF"/>
      </top>
      <bottom/>
      <diagonal/>
    </border>
    <border>
      <left style="medium">
        <color rgb="FFF79646"/>
      </left>
      <right/>
      <top style="medium">
        <color rgb="FFF79646"/>
      </top>
      <bottom/>
      <diagonal/>
    </border>
    <border>
      <left/>
      <right style="medium">
        <color rgb="FFF79646"/>
      </right>
      <top style="medium">
        <color rgb="FFF79646"/>
      </top>
      <bottom/>
      <diagonal/>
    </border>
    <border>
      <left/>
      <right/>
      <top style="medium">
        <color rgb="FFF79646"/>
      </top>
      <bottom/>
      <diagonal/>
    </border>
    <border>
      <left style="medium">
        <color rgb="FFF79646"/>
      </left>
      <right style="medium">
        <color rgb="FFF79646"/>
      </right>
      <top style="thick">
        <color rgb="FFF79646"/>
      </top>
      <bottom/>
      <diagonal/>
    </border>
    <border>
      <left style="medium">
        <color rgb="FFF79646"/>
      </left>
      <right style="medium">
        <color rgb="FFF79646"/>
      </right>
      <top/>
      <bottom/>
      <diagonal/>
    </border>
    <border>
      <left style="medium">
        <color rgb="FFF79646"/>
      </left>
      <right/>
      <top style="medium">
        <color rgb="FFF79646"/>
      </top>
      <bottom style="thick">
        <color rgb="FFF79646"/>
      </bottom>
      <diagonal/>
    </border>
    <border>
      <left style="medium">
        <color rgb="FFF79646"/>
      </left>
      <right style="thick">
        <color rgb="FFF79646"/>
      </right>
      <top style="thick">
        <color rgb="FFF79646"/>
      </top>
      <bottom/>
      <diagonal/>
    </border>
    <border>
      <left style="medium">
        <color rgb="FFF79646"/>
      </left>
      <right style="thick">
        <color rgb="FFF79646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F79646"/>
      </top>
      <bottom style="thick">
        <color rgb="FFF79646"/>
      </bottom>
      <diagonal/>
    </border>
    <border>
      <left/>
      <right style="medium">
        <color rgb="FFF79646"/>
      </right>
      <top style="thick">
        <color rgb="FFF79646"/>
      </top>
      <bottom/>
      <diagonal/>
    </border>
    <border>
      <left/>
      <right style="medium">
        <color rgb="FFF79646"/>
      </right>
      <top/>
      <bottom/>
      <diagonal/>
    </border>
    <border>
      <left style="medium">
        <color rgb="FFF79646"/>
      </left>
      <right style="medium">
        <color rgb="FFF79646"/>
      </right>
      <top style="medium">
        <color rgb="FFF79646"/>
      </top>
      <bottom style="medium">
        <color rgb="FFF79646"/>
      </bottom>
      <diagonal/>
    </border>
    <border>
      <left style="medium">
        <color rgb="FFF79646"/>
      </left>
      <right/>
      <top/>
      <bottom style="thick">
        <color rgb="FFF79646"/>
      </bottom>
      <diagonal/>
    </border>
    <border>
      <left/>
      <right/>
      <top/>
      <bottom style="thick">
        <color rgb="FFF79646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79646"/>
      </right>
      <top style="medium">
        <color rgb="FFFFFFFF"/>
      </top>
      <bottom/>
      <diagonal/>
    </border>
    <border>
      <left style="thick">
        <color rgb="FFF79646"/>
      </left>
      <right style="medium">
        <color rgb="FFF79646"/>
      </right>
      <top style="thick">
        <color rgb="FFF79646"/>
      </top>
      <bottom/>
      <diagonal/>
    </border>
    <border>
      <left style="medium">
        <color rgb="FFF79646"/>
      </left>
      <right/>
      <top style="thick">
        <color rgb="FFF79646"/>
      </top>
      <bottom style="medium">
        <color rgb="FFF79646"/>
      </bottom>
      <diagonal/>
    </border>
    <border>
      <left/>
      <right/>
      <top style="thick">
        <color rgb="FFF79646"/>
      </top>
      <bottom style="medium">
        <color rgb="FFF79646"/>
      </bottom>
      <diagonal/>
    </border>
    <border>
      <left/>
      <right style="medium">
        <color rgb="FFF79646"/>
      </right>
      <top style="thick">
        <color rgb="FFF79646"/>
      </top>
      <bottom style="medium">
        <color rgb="FFF79646"/>
      </bottom>
      <diagonal/>
    </border>
    <border>
      <left/>
      <right style="thick">
        <color rgb="FFF79646"/>
      </right>
      <top style="thick">
        <color rgb="FFF79646"/>
      </top>
      <bottom style="medium">
        <color rgb="FFF79646"/>
      </bottom>
      <diagonal/>
    </border>
    <border>
      <left style="thin">
        <color rgb="FFF79646"/>
      </left>
      <right style="thin">
        <color rgb="FFF79646"/>
      </right>
      <top style="thin">
        <color rgb="FFF79646"/>
      </top>
      <bottom style="thin">
        <color rgb="FFF79646"/>
      </bottom>
      <diagonal/>
    </border>
    <border>
      <left style="thin">
        <color rgb="FFF79646"/>
      </left>
      <right/>
      <top style="thin">
        <color rgb="FFF79646"/>
      </top>
      <bottom style="thin">
        <color rgb="FFF79646"/>
      </bottom>
      <diagonal/>
    </border>
    <border>
      <left/>
      <right/>
      <top style="thin">
        <color rgb="FFF79646"/>
      </top>
      <bottom style="thin">
        <color rgb="FFF79646"/>
      </bottom>
      <diagonal/>
    </border>
    <border>
      <left/>
      <right style="thin">
        <color rgb="FFF79646"/>
      </right>
      <top style="thin">
        <color rgb="FFF79646"/>
      </top>
      <bottom style="thin">
        <color rgb="FFF79646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right"/>
    </xf>
    <xf numFmtId="0" fontId="9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vertical="top"/>
    </xf>
    <xf numFmtId="0" fontId="26" fillId="0" borderId="0" xfId="0" applyFont="1" applyBorder="1" applyAlignment="1" applyProtection="1">
      <alignment horizontal="left" vertical="center"/>
    </xf>
    <xf numFmtId="0" fontId="28" fillId="0" borderId="0" xfId="0" applyFont="1" applyProtection="1"/>
    <xf numFmtId="0" fontId="29" fillId="0" borderId="0" xfId="0" applyFont="1"/>
    <xf numFmtId="0" fontId="0" fillId="0" borderId="0" xfId="0" quotePrefix="1" applyAlignment="1">
      <alignment horizontal="right"/>
    </xf>
    <xf numFmtId="0" fontId="1" fillId="0" borderId="0" xfId="0" applyFont="1"/>
    <xf numFmtId="0" fontId="3" fillId="0" borderId="0" xfId="0" applyFont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14" fillId="0" borderId="0" xfId="0" applyFont="1" applyAlignment="1" applyProtection="1">
      <alignment horizontal="justify" vertical="center"/>
    </xf>
    <xf numFmtId="0" fontId="15" fillId="6" borderId="2" xfId="0" applyFont="1" applyFill="1" applyBorder="1" applyAlignment="1" applyProtection="1">
      <alignment horizontal="center" vertical="center" wrapText="1"/>
    </xf>
    <xf numFmtId="0" fontId="16" fillId="6" borderId="3" xfId="0" applyFont="1" applyFill="1" applyBorder="1" applyAlignment="1" applyProtection="1">
      <alignment horizontal="center" vertical="center" wrapText="1"/>
    </xf>
    <xf numFmtId="0" fontId="16" fillId="6" borderId="4" xfId="0" applyFont="1" applyFill="1" applyBorder="1" applyAlignment="1" applyProtection="1">
      <alignment horizontal="center" vertical="center" wrapText="1"/>
    </xf>
    <xf numFmtId="0" fontId="15" fillId="6" borderId="16" xfId="0" applyFont="1" applyFill="1" applyBorder="1" applyAlignment="1" applyProtection="1">
      <alignment horizontal="center" vertical="center" wrapText="1"/>
    </xf>
    <xf numFmtId="0" fontId="17" fillId="0" borderId="7" xfId="0" applyFont="1" applyBorder="1" applyAlignment="1" applyProtection="1">
      <alignment horizontal="center" vertical="center" wrapText="1"/>
    </xf>
    <xf numFmtId="4" fontId="20" fillId="0" borderId="9" xfId="0" applyNumberFormat="1" applyFont="1" applyBorder="1" applyAlignment="1" applyProtection="1">
      <alignment horizontal="right" vertical="center" wrapText="1" indent="1"/>
    </xf>
    <xf numFmtId="0" fontId="0" fillId="0" borderId="6" xfId="0" applyBorder="1" applyAlignment="1" applyProtection="1">
      <alignment vertical="center" wrapText="1"/>
    </xf>
    <xf numFmtId="4" fontId="18" fillId="5" borderId="5" xfId="0" applyNumberFormat="1" applyFont="1" applyFill="1" applyBorder="1" applyAlignment="1" applyProtection="1">
      <alignment horizontal="right" vertical="center" wrapText="1" indent="1"/>
    </xf>
    <xf numFmtId="4" fontId="18" fillId="5" borderId="10" xfId="0" applyNumberFormat="1" applyFont="1" applyFill="1" applyBorder="1" applyAlignment="1" applyProtection="1">
      <alignment horizontal="right" vertical="center" wrapText="1" indent="1"/>
    </xf>
    <xf numFmtId="4" fontId="27" fillId="0" borderId="10" xfId="0" applyNumberFormat="1" applyFont="1" applyBorder="1" applyAlignment="1" applyProtection="1">
      <alignment horizontal="right" vertical="center" wrapText="1" indent="1"/>
    </xf>
    <xf numFmtId="4" fontId="10" fillId="2" borderId="11" xfId="0" applyNumberFormat="1" applyFont="1" applyFill="1" applyBorder="1" applyAlignment="1" applyProtection="1">
      <alignment horizontal="right" vertical="center" indent="1"/>
    </xf>
    <xf numFmtId="4" fontId="10" fillId="0" borderId="12" xfId="0" applyNumberFormat="1" applyFont="1" applyBorder="1" applyAlignment="1" applyProtection="1">
      <alignment horizontal="right" vertical="center" indent="1"/>
    </xf>
    <xf numFmtId="0" fontId="22" fillId="6" borderId="6" xfId="0" applyFont="1" applyFill="1" applyBorder="1" applyAlignment="1" applyProtection="1">
      <alignment horizontal="justify" vertical="center" wrapText="1"/>
    </xf>
    <xf numFmtId="0" fontId="23" fillId="6" borderId="11" xfId="0" applyFont="1" applyFill="1" applyBorder="1" applyAlignment="1" applyProtection="1">
      <alignment horizontal="right" vertical="center"/>
    </xf>
    <xf numFmtId="0" fontId="23" fillId="6" borderId="11" xfId="0" applyFont="1" applyFill="1" applyBorder="1" applyAlignment="1" applyProtection="1">
      <alignment horizontal="right" vertical="center" indent="1"/>
    </xf>
    <xf numFmtId="4" fontId="4" fillId="2" borderId="11" xfId="0" applyNumberFormat="1" applyFont="1" applyFill="1" applyBorder="1" applyAlignment="1" applyProtection="1">
      <alignment horizontal="right" vertical="center" wrapText="1" indent="1"/>
    </xf>
    <xf numFmtId="4" fontId="4" fillId="0" borderId="12" xfId="0" applyNumberFormat="1" applyFont="1" applyBorder="1" applyAlignment="1" applyProtection="1">
      <alignment horizontal="right" vertical="center" wrapText="1" indent="1"/>
    </xf>
    <xf numFmtId="0" fontId="22" fillId="0" borderId="0" xfId="0" applyFont="1" applyAlignment="1" applyProtection="1">
      <alignment horizontal="justify" vertical="center" wrapText="1"/>
    </xf>
    <xf numFmtId="0" fontId="3" fillId="8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11" fillId="0" borderId="0" xfId="0" applyFont="1" applyFill="1" applyBorder="1" applyAlignment="1" applyProtection="1">
      <alignment vertical="top" wrapText="1"/>
    </xf>
    <xf numFmtId="4" fontId="20" fillId="2" borderId="8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0" xfId="0" applyFont="1" applyProtection="1"/>
    <xf numFmtId="0" fontId="30" fillId="0" borderId="0" xfId="0" applyFont="1" applyBorder="1" applyAlignment="1" applyProtection="1">
      <alignment horizontal="left" vertical="center"/>
    </xf>
    <xf numFmtId="4" fontId="31" fillId="0" borderId="10" xfId="0" applyNumberFormat="1" applyFont="1" applyBorder="1" applyAlignment="1" applyProtection="1">
      <alignment horizontal="right" vertical="center" wrapText="1" indent="1"/>
    </xf>
    <xf numFmtId="0" fontId="0" fillId="0" borderId="0" xfId="0" applyAlignment="1" applyProtection="1">
      <alignment horizontal="justify" vertical="top"/>
    </xf>
    <xf numFmtId="0" fontId="6" fillId="0" borderId="0" xfId="0" applyFont="1" applyProtection="1"/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justify" vertical="top" wrapText="1"/>
    </xf>
    <xf numFmtId="0" fontId="19" fillId="0" borderId="13" xfId="0" applyFont="1" applyBorder="1" applyAlignment="1" applyProtection="1">
      <alignment horizontal="left" vertical="center" indent="1"/>
    </xf>
    <xf numFmtId="0" fontId="19" fillId="0" borderId="8" xfId="0" applyFont="1" applyBorder="1" applyAlignment="1" applyProtection="1">
      <alignment horizontal="left" vertical="center" indent="1"/>
    </xf>
    <xf numFmtId="0" fontId="19" fillId="0" borderId="18" xfId="0" applyFont="1" applyBorder="1" applyAlignment="1" applyProtection="1">
      <alignment horizontal="left" vertical="center" indent="1"/>
    </xf>
    <xf numFmtId="0" fontId="0" fillId="0" borderId="0" xfId="0" applyAlignment="1" applyProtection="1"/>
    <xf numFmtId="0" fontId="0" fillId="0" borderId="0" xfId="0" applyAlignment="1" applyProtection="1">
      <alignment horizontal="justify" vertical="center" wrapText="1"/>
    </xf>
    <xf numFmtId="0" fontId="1" fillId="0" borderId="0" xfId="0" applyFont="1" applyAlignment="1" applyProtection="1">
      <alignment vertical="top"/>
    </xf>
    <xf numFmtId="0" fontId="34" fillId="0" borderId="0" xfId="0" applyFont="1" applyProtection="1"/>
    <xf numFmtId="0" fontId="16" fillId="6" borderId="31" xfId="0" applyFont="1" applyFill="1" applyBorder="1" applyAlignment="1" applyProtection="1">
      <alignment horizontal="center" vertical="center" wrapText="1"/>
    </xf>
    <xf numFmtId="0" fontId="15" fillId="6" borderId="32" xfId="0" applyFont="1" applyFill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right" vertical="center" indent="1"/>
    </xf>
    <xf numFmtId="0" fontId="21" fillId="0" borderId="11" xfId="0" applyFont="1" applyBorder="1" applyAlignment="1" applyProtection="1">
      <alignment horizontal="right" vertical="center" indent="1"/>
    </xf>
    <xf numFmtId="0" fontId="21" fillId="0" borderId="22" xfId="0" applyFont="1" applyBorder="1" applyAlignment="1" applyProtection="1">
      <alignment vertical="center"/>
    </xf>
    <xf numFmtId="0" fontId="21" fillId="0" borderId="30" xfId="0" applyFont="1" applyBorder="1" applyAlignment="1" applyProtection="1">
      <alignment vertical="center"/>
    </xf>
    <xf numFmtId="0" fontId="21" fillId="0" borderId="34" xfId="0" applyFont="1" applyBorder="1" applyAlignment="1" applyProtection="1">
      <alignment horizontal="left"/>
    </xf>
    <xf numFmtId="0" fontId="21" fillId="0" borderId="35" xfId="0" applyFont="1" applyBorder="1" applyAlignment="1" applyProtection="1"/>
    <xf numFmtId="0" fontId="17" fillId="0" borderId="38" xfId="0" applyFont="1" applyBorder="1" applyAlignment="1" applyProtection="1">
      <alignment horizontal="center" vertical="center" wrapText="1"/>
    </xf>
    <xf numFmtId="0" fontId="19" fillId="0" borderId="41" xfId="0" applyFont="1" applyBorder="1" applyAlignment="1" applyProtection="1">
      <alignment horizontal="left" vertical="center" indent="1"/>
    </xf>
    <xf numFmtId="4" fontId="20" fillId="2" borderId="41" xfId="0" applyNumberFormat="1" applyFont="1" applyFill="1" applyBorder="1" applyAlignment="1" applyProtection="1">
      <alignment horizontal="right" vertical="center" wrapText="1" indent="1"/>
      <protection locked="0"/>
    </xf>
    <xf numFmtId="4" fontId="20" fillId="0" borderId="42" xfId="0" applyNumberFormat="1" applyFont="1" applyBorder="1" applyAlignment="1" applyProtection="1">
      <alignment horizontal="right" vertical="center" wrapText="1" indent="1"/>
    </xf>
    <xf numFmtId="4" fontId="10" fillId="2" borderId="11" xfId="0" applyNumberFormat="1" applyFont="1" applyFill="1" applyBorder="1" applyAlignment="1" applyProtection="1">
      <alignment horizontal="right" vertical="center" wrapText="1" indent="1"/>
    </xf>
    <xf numFmtId="4" fontId="10" fillId="0" borderId="12" xfId="0" applyNumberFormat="1" applyFont="1" applyBorder="1" applyAlignment="1" applyProtection="1">
      <alignment horizontal="right" vertical="center" wrapText="1" indent="1"/>
    </xf>
    <xf numFmtId="0" fontId="19" fillId="0" borderId="39" xfId="0" applyFont="1" applyBorder="1" applyAlignment="1" applyProtection="1">
      <alignment horizontal="left" vertical="center" indent="1"/>
    </xf>
    <xf numFmtId="0" fontId="19" fillId="0" borderId="40" xfId="0" applyFont="1" applyBorder="1" applyAlignment="1" applyProtection="1">
      <alignment vertical="center"/>
    </xf>
    <xf numFmtId="0" fontId="19" fillId="0" borderId="14" xfId="0" applyFont="1" applyBorder="1" applyAlignment="1" applyProtection="1">
      <alignment vertical="center"/>
    </xf>
    <xf numFmtId="0" fontId="32" fillId="4" borderId="28" xfId="0" applyFont="1" applyFill="1" applyBorder="1" applyAlignment="1" applyProtection="1">
      <alignment horizontal="center" vertical="center"/>
    </xf>
    <xf numFmtId="0" fontId="32" fillId="4" borderId="25" xfId="0" applyFont="1" applyFill="1" applyBorder="1" applyAlignment="1" applyProtection="1">
      <alignment horizontal="center" vertical="center" wrapText="1"/>
    </xf>
    <xf numFmtId="0" fontId="32" fillId="4" borderId="26" xfId="0" applyFont="1" applyFill="1" applyBorder="1" applyAlignment="1" applyProtection="1">
      <alignment horizontal="center" vertical="center" wrapText="1"/>
    </xf>
    <xf numFmtId="0" fontId="32" fillId="4" borderId="27" xfId="0" applyFont="1" applyFill="1" applyBorder="1" applyAlignment="1" applyProtection="1">
      <alignment horizontal="center" vertical="center" wrapText="1"/>
    </xf>
    <xf numFmtId="0" fontId="32" fillId="0" borderId="29" xfId="0" applyFont="1" applyBorder="1" applyAlignment="1" applyProtection="1">
      <alignment horizontal="center" vertical="center"/>
    </xf>
    <xf numFmtId="0" fontId="33" fillId="0" borderId="0" xfId="0" applyFont="1" applyBorder="1" applyAlignment="1" applyProtection="1">
      <alignment horizontal="left" vertical="center"/>
    </xf>
    <xf numFmtId="0" fontId="33" fillId="0" borderId="0" xfId="0" applyFont="1" applyBorder="1" applyAlignment="1" applyProtection="1">
      <alignment horizontal="left" vertical="center" wrapText="1"/>
    </xf>
    <xf numFmtId="0" fontId="32" fillId="0" borderId="0" xfId="0" applyFont="1" applyBorder="1" applyAlignment="1" applyProtection="1">
      <alignment vertical="center"/>
    </xf>
    <xf numFmtId="0" fontId="32" fillId="0" borderId="0" xfId="0" applyFont="1" applyBorder="1" applyAlignment="1" applyProtection="1">
      <alignment horizontal="left" vertical="center"/>
    </xf>
    <xf numFmtId="0" fontId="32" fillId="0" borderId="0" xfId="0" applyFont="1" applyBorder="1" applyAlignment="1" applyProtection="1">
      <alignment horizontal="center" vertical="center" wrapText="1"/>
    </xf>
    <xf numFmtId="4" fontId="20" fillId="2" borderId="8" xfId="0" applyNumberFormat="1" applyFont="1" applyFill="1" applyBorder="1" applyAlignment="1" applyProtection="1">
      <alignment horizontal="right" vertical="center" wrapText="1" indent="1"/>
    </xf>
    <xf numFmtId="0" fontId="17" fillId="0" borderId="15" xfId="0" applyFont="1" applyBorder="1" applyAlignment="1" applyProtection="1">
      <alignment horizontal="center" vertical="center" wrapText="1"/>
    </xf>
    <xf numFmtId="0" fontId="17" fillId="0" borderId="21" xfId="0" applyFont="1" applyBorder="1" applyAlignment="1" applyProtection="1">
      <alignment horizontal="center" vertical="center" wrapText="1"/>
    </xf>
    <xf numFmtId="0" fontId="17" fillId="0" borderId="33" xfId="0" applyFont="1" applyBorder="1" applyAlignment="1" applyProtection="1">
      <alignment horizontal="center" vertical="center" wrapText="1"/>
    </xf>
    <xf numFmtId="0" fontId="17" fillId="0" borderId="43" xfId="0" applyFont="1" applyBorder="1" applyAlignment="1" applyProtection="1">
      <alignment horizontal="center" vertical="center" wrapText="1"/>
    </xf>
    <xf numFmtId="0" fontId="35" fillId="0" borderId="43" xfId="0" applyFont="1" applyBorder="1" applyAlignment="1" applyProtection="1">
      <alignment horizontal="left" vertical="center" wrapText="1" indent="1"/>
    </xf>
    <xf numFmtId="0" fontId="18" fillId="0" borderId="43" xfId="0" applyFont="1" applyBorder="1" applyAlignment="1" applyProtection="1">
      <alignment horizontal="center" vertical="center" wrapText="1"/>
    </xf>
    <xf numFmtId="4" fontId="13" fillId="2" borderId="43" xfId="0" applyNumberFormat="1" applyFont="1" applyFill="1" applyBorder="1" applyAlignment="1" applyProtection="1">
      <alignment horizontal="center" vertical="center" wrapText="1"/>
      <protection locked="0"/>
    </xf>
    <xf numFmtId="4" fontId="36" fillId="0" borderId="43" xfId="0" applyNumberFormat="1" applyFont="1" applyBorder="1" applyAlignment="1" applyProtection="1">
      <alignment horizontal="center" vertical="center" wrapText="1"/>
    </xf>
    <xf numFmtId="0" fontId="38" fillId="0" borderId="43" xfId="0" applyFont="1" applyBorder="1" applyAlignment="1" applyProtection="1">
      <alignment horizontal="center" vertical="center" wrapText="1"/>
    </xf>
    <xf numFmtId="0" fontId="17" fillId="7" borderId="43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horizontal="left" wrapText="1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justify" vertical="center" wrapText="1"/>
    </xf>
    <xf numFmtId="0" fontId="0" fillId="0" borderId="0" xfId="0" applyAlignment="1" applyProtection="1">
      <alignment horizontal="justify" vertical="top" wrapText="1"/>
    </xf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justify" vertical="center" wrapText="1"/>
    </xf>
    <xf numFmtId="0" fontId="32" fillId="0" borderId="25" xfId="0" applyFont="1" applyBorder="1" applyAlignment="1" applyProtection="1">
      <alignment horizontal="center" vertical="center" wrapText="1"/>
    </xf>
    <xf numFmtId="0" fontId="32" fillId="0" borderId="26" xfId="0" applyFont="1" applyBorder="1" applyAlignment="1" applyProtection="1">
      <alignment horizontal="center" vertical="center" wrapText="1"/>
    </xf>
    <xf numFmtId="0" fontId="32" fillId="0" borderId="27" xfId="0" applyFont="1" applyBorder="1" applyAlignment="1" applyProtection="1">
      <alignment horizontal="center" vertical="center" wrapText="1"/>
    </xf>
    <xf numFmtId="0" fontId="32" fillId="4" borderId="26" xfId="0" applyFont="1" applyFill="1" applyBorder="1" applyAlignment="1" applyProtection="1">
      <alignment horizontal="center" vertical="center" wrapText="1"/>
    </xf>
    <xf numFmtId="0" fontId="32" fillId="4" borderId="27" xfId="0" applyFont="1" applyFill="1" applyBorder="1" applyAlignment="1" applyProtection="1">
      <alignment horizontal="center" vertical="center" wrapText="1"/>
    </xf>
    <xf numFmtId="4" fontId="37" fillId="0" borderId="25" xfId="0" applyNumberFormat="1" applyFont="1" applyBorder="1" applyAlignment="1" applyProtection="1">
      <alignment horizontal="center" vertical="center" wrapText="1"/>
    </xf>
    <xf numFmtId="4" fontId="37" fillId="0" borderId="27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19" fillId="0" borderId="13" xfId="0" applyFont="1" applyBorder="1" applyAlignment="1" applyProtection="1">
      <alignment horizontal="left" vertical="center" indent="1"/>
    </xf>
    <xf numFmtId="0" fontId="19" fillId="0" borderId="14" xfId="0" applyFont="1" applyBorder="1" applyAlignment="1" applyProtection="1">
      <alignment horizontal="left" vertical="center" indent="1"/>
    </xf>
    <xf numFmtId="0" fontId="19" fillId="0" borderId="17" xfId="0" applyFont="1" applyBorder="1" applyAlignment="1" applyProtection="1">
      <alignment horizontal="left" vertical="center" indent="1"/>
    </xf>
    <xf numFmtId="0" fontId="19" fillId="0" borderId="19" xfId="0" applyFont="1" applyBorder="1" applyAlignment="1" applyProtection="1">
      <alignment horizontal="left" vertical="center" indent="1"/>
    </xf>
    <xf numFmtId="0" fontId="11" fillId="0" borderId="1" xfId="0" applyFont="1" applyFill="1" applyBorder="1" applyAlignment="1" applyProtection="1">
      <alignment horizontal="center" vertical="top" wrapText="1"/>
      <protection locked="0"/>
    </xf>
    <xf numFmtId="0" fontId="25" fillId="0" borderId="0" xfId="0" applyFont="1" applyBorder="1" applyAlignment="1" applyProtection="1">
      <alignment horizontal="left" vertical="center" wrapText="1"/>
    </xf>
    <xf numFmtId="0" fontId="25" fillId="0" borderId="0" xfId="0" applyFont="1" applyBorder="1" applyAlignment="1" applyProtection="1">
      <alignment horizontal="left" vertical="center"/>
    </xf>
    <xf numFmtId="0" fontId="35" fillId="0" borderId="39" xfId="0" applyFont="1" applyBorder="1" applyAlignment="1" applyProtection="1">
      <alignment horizontal="left" vertical="center" wrapText="1" indent="2"/>
    </xf>
    <xf numFmtId="0" fontId="35" fillId="0" borderId="41" xfId="0" applyFont="1" applyBorder="1" applyAlignment="1" applyProtection="1">
      <alignment horizontal="left" vertical="center" wrapText="1" indent="2"/>
    </xf>
    <xf numFmtId="0" fontId="35" fillId="0" borderId="13" xfId="0" applyFont="1" applyBorder="1" applyAlignment="1" applyProtection="1">
      <alignment horizontal="left" vertical="center" wrapText="1" indent="2"/>
    </xf>
    <xf numFmtId="0" fontId="35" fillId="0" borderId="8" xfId="0" applyFont="1" applyBorder="1" applyAlignment="1" applyProtection="1">
      <alignment horizontal="left" vertical="center" wrapText="1" indent="2"/>
    </xf>
    <xf numFmtId="0" fontId="24" fillId="3" borderId="44" xfId="0" applyFont="1" applyFill="1" applyBorder="1" applyAlignment="1" applyProtection="1">
      <alignment horizontal="center" vertical="center"/>
    </xf>
    <xf numFmtId="0" fontId="24" fillId="3" borderId="45" xfId="0" applyFont="1" applyFill="1" applyBorder="1" applyAlignment="1" applyProtection="1">
      <alignment horizontal="center" vertical="center"/>
    </xf>
    <xf numFmtId="0" fontId="24" fillId="3" borderId="46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top" wrapText="1"/>
    </xf>
    <xf numFmtId="0" fontId="17" fillId="7" borderId="20" xfId="0" applyFont="1" applyFill="1" applyBorder="1" applyAlignment="1" applyProtection="1">
      <alignment horizontal="center" vertical="center" wrapText="1"/>
    </xf>
    <xf numFmtId="0" fontId="17" fillId="7" borderId="21" xfId="0" applyFont="1" applyFill="1" applyBorder="1" applyAlignment="1" applyProtection="1">
      <alignment horizontal="center" vertical="center" wrapText="1"/>
    </xf>
    <xf numFmtId="0" fontId="17" fillId="7" borderId="23" xfId="0" applyFont="1" applyFill="1" applyBorder="1" applyAlignment="1" applyProtection="1">
      <alignment horizontal="center" vertical="center" wrapText="1"/>
    </xf>
    <xf numFmtId="0" fontId="17" fillId="7" borderId="24" xfId="0" applyFont="1" applyFill="1" applyBorder="1" applyAlignment="1" applyProtection="1">
      <alignment horizontal="center" vertical="center" wrapText="1"/>
    </xf>
    <xf numFmtId="0" fontId="39" fillId="0" borderId="0" xfId="0" applyFont="1" applyAlignment="1" applyProtection="1">
      <alignment horizontal="justify" vertical="center" wrapText="1"/>
    </xf>
    <xf numFmtId="0" fontId="15" fillId="6" borderId="36" xfId="0" applyFont="1" applyFill="1" applyBorder="1" applyAlignment="1" applyProtection="1">
      <alignment horizontal="center" vertical="center" wrapText="1"/>
    </xf>
    <xf numFmtId="0" fontId="15" fillId="6" borderId="3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6B0A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78</xdr:row>
      <xdr:rowOff>1</xdr:rowOff>
    </xdr:from>
    <xdr:to>
      <xdr:col>2</xdr:col>
      <xdr:colOff>708587</xdr:colOff>
      <xdr:row>91</xdr:row>
      <xdr:rowOff>57151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CC9011-DE8E-4C82-9D37-C5207A3AA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2192001"/>
          <a:ext cx="1946837" cy="253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1</xdr:rowOff>
    </xdr:from>
    <xdr:to>
      <xdr:col>3</xdr:col>
      <xdr:colOff>10098</xdr:colOff>
      <xdr:row>108</xdr:row>
      <xdr:rowOff>114301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BA60D07-C4F3-48F3-9858-081A94B34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0" y="15430501"/>
          <a:ext cx="2010348" cy="2590800"/>
        </a:xfrm>
        <a:prstGeom prst="rect">
          <a:avLst/>
        </a:prstGeom>
      </xdr:spPr>
    </xdr:pic>
    <xdr:clientData/>
  </xdr:twoCellAnchor>
  <xdr:twoCellAnchor editAs="oneCell">
    <xdr:from>
      <xdr:col>0</xdr:col>
      <xdr:colOff>438150</xdr:colOff>
      <xdr:row>113</xdr:row>
      <xdr:rowOff>133350</xdr:rowOff>
    </xdr:from>
    <xdr:to>
      <xdr:col>10</xdr:col>
      <xdr:colOff>302501</xdr:colOff>
      <xdr:row>147</xdr:row>
      <xdr:rowOff>47625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C5A2A70-AB67-488E-873C-410D8E441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8611850"/>
          <a:ext cx="7674851" cy="639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333375</xdr:colOff>
      <xdr:row>43</xdr:row>
      <xdr:rowOff>180975</xdr:rowOff>
    </xdr:from>
    <xdr:to>
      <xdr:col>10</xdr:col>
      <xdr:colOff>17644</xdr:colOff>
      <xdr:row>72</xdr:row>
      <xdr:rowOff>19050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FF0FFB3-1E13-4A86-87C3-93A129227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3375" y="8372475"/>
          <a:ext cx="7494769" cy="5362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2</xdr:col>
      <xdr:colOff>171450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28574</xdr:rowOff>
    </xdr:from>
    <xdr:to>
      <xdr:col>2</xdr:col>
      <xdr:colOff>695325</xdr:colOff>
      <xdr:row>5</xdr:row>
      <xdr:rowOff>76199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0AFEAC-31BB-49A4-916F-03B72321555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819150" y="981074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2E92-83C7-4740-A59C-D424C336559D}">
  <sheetPr codeName="Hoja1"/>
  <dimension ref="A2:C152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7.140625" customWidth="1"/>
    <col min="2" max="2" width="18.5703125" customWidth="1"/>
  </cols>
  <sheetData>
    <row r="2" spans="1:2" x14ac:dyDescent="0.25">
      <c r="B2" s="21" t="s">
        <v>60</v>
      </c>
    </row>
    <row r="4" spans="1:2" x14ac:dyDescent="0.25">
      <c r="A4" t="s">
        <v>46</v>
      </c>
      <c r="B4" t="s">
        <v>61</v>
      </c>
    </row>
    <row r="5" spans="1:2" x14ac:dyDescent="0.25">
      <c r="B5" t="s">
        <v>62</v>
      </c>
    </row>
    <row r="7" spans="1:2" x14ac:dyDescent="0.25">
      <c r="A7" t="s">
        <v>47</v>
      </c>
      <c r="B7" t="s">
        <v>45</v>
      </c>
    </row>
    <row r="9" spans="1:2" x14ac:dyDescent="0.25">
      <c r="B9" t="s">
        <v>43</v>
      </c>
    </row>
    <row r="10" spans="1:2" x14ac:dyDescent="0.25">
      <c r="B10" t="s">
        <v>44</v>
      </c>
    </row>
    <row r="12" spans="1:2" x14ac:dyDescent="0.25">
      <c r="B12" t="s">
        <v>74</v>
      </c>
    </row>
    <row r="14" spans="1:2" x14ac:dyDescent="0.25">
      <c r="A14" t="s">
        <v>48</v>
      </c>
      <c r="B14" t="s">
        <v>63</v>
      </c>
    </row>
    <row r="15" spans="1:2" x14ac:dyDescent="0.25">
      <c r="B15" t="s">
        <v>56</v>
      </c>
    </row>
    <row r="18" spans="1:3" x14ac:dyDescent="0.25">
      <c r="A18" t="s">
        <v>49</v>
      </c>
      <c r="B18" t="s">
        <v>50</v>
      </c>
    </row>
    <row r="20" spans="1:3" x14ac:dyDescent="0.25">
      <c r="A20" s="20" t="s">
        <v>54</v>
      </c>
      <c r="B20" t="s">
        <v>58</v>
      </c>
    </row>
    <row r="21" spans="1:3" x14ac:dyDescent="0.25">
      <c r="A21" s="20"/>
      <c r="C21" t="s">
        <v>59</v>
      </c>
    </row>
    <row r="22" spans="1:3" x14ac:dyDescent="0.25">
      <c r="A22" s="20"/>
    </row>
    <row r="24" spans="1:3" x14ac:dyDescent="0.25">
      <c r="A24" s="20" t="s">
        <v>54</v>
      </c>
      <c r="B24" t="s">
        <v>51</v>
      </c>
    </row>
    <row r="26" spans="1:3" x14ac:dyDescent="0.25">
      <c r="A26" s="20" t="s">
        <v>54</v>
      </c>
      <c r="B26" s="19" t="s">
        <v>75</v>
      </c>
    </row>
    <row r="28" spans="1:3" x14ac:dyDescent="0.25">
      <c r="A28" s="20" t="s">
        <v>54</v>
      </c>
      <c r="B28" t="s">
        <v>52</v>
      </c>
    </row>
    <row r="29" spans="1:3" x14ac:dyDescent="0.25">
      <c r="B29" t="s">
        <v>53</v>
      </c>
    </row>
    <row r="31" spans="1:3" x14ac:dyDescent="0.25">
      <c r="A31" s="20" t="s">
        <v>54</v>
      </c>
      <c r="B31" t="s">
        <v>55</v>
      </c>
    </row>
    <row r="33" spans="1:3" x14ac:dyDescent="0.25">
      <c r="A33" s="20" t="s">
        <v>54</v>
      </c>
      <c r="B33" t="s">
        <v>57</v>
      </c>
    </row>
    <row r="36" spans="1:3" x14ac:dyDescent="0.25">
      <c r="A36" t="s">
        <v>64</v>
      </c>
      <c r="B36" t="s">
        <v>65</v>
      </c>
      <c r="C36" t="s">
        <v>80</v>
      </c>
    </row>
    <row r="40" spans="1:3" x14ac:dyDescent="0.25">
      <c r="A40" t="s">
        <v>66</v>
      </c>
      <c r="B40" t="s">
        <v>67</v>
      </c>
    </row>
    <row r="42" spans="1:3" x14ac:dyDescent="0.25">
      <c r="B42" t="s">
        <v>76</v>
      </c>
    </row>
    <row r="74" spans="2:2" x14ac:dyDescent="0.25">
      <c r="B74" t="s">
        <v>77</v>
      </c>
    </row>
    <row r="77" spans="2:2" x14ac:dyDescent="0.25">
      <c r="B77" t="s">
        <v>68</v>
      </c>
    </row>
    <row r="94" spans="2:2" x14ac:dyDescent="0.25">
      <c r="B94" t="s">
        <v>69</v>
      </c>
    </row>
    <row r="112" spans="2:2" x14ac:dyDescent="0.25">
      <c r="B112" t="s">
        <v>71</v>
      </c>
    </row>
    <row r="152" spans="2:2" x14ac:dyDescent="0.25">
      <c r="B152" t="s">
        <v>70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 codeName="Hoja2">
    <pageSetUpPr fitToPage="1"/>
  </sheetPr>
  <dimension ref="A2:N55"/>
  <sheetViews>
    <sheetView showGridLines="0" tabSelected="1" zoomScaleNormal="100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0.7109375" style="2" customWidth="1"/>
    <col min="3" max="3" width="20.140625" style="2" customWidth="1"/>
    <col min="4" max="4" width="5.7109375" style="2" customWidth="1"/>
    <col min="5" max="5" width="13.140625" style="2" bestFit="1" customWidth="1"/>
    <col min="6" max="6" width="14" style="2" customWidth="1"/>
    <col min="7" max="7" width="5.7109375" style="2" customWidth="1"/>
    <col min="8" max="10" width="11.42578125" style="2"/>
    <col min="11" max="11" width="1.7109375" style="2" customWidth="1"/>
    <col min="12" max="12" width="11.85546875" style="2" bestFit="1" customWidth="1"/>
    <col min="13" max="16384" width="11.42578125" style="2"/>
  </cols>
  <sheetData>
    <row r="2" spans="1:10" s="1" customFormat="1" ht="75" customHeight="1" x14ac:dyDescent="0.25">
      <c r="A2" s="119" t="s">
        <v>18</v>
      </c>
      <c r="B2" s="119"/>
      <c r="C2" s="119"/>
      <c r="D2" s="119"/>
      <c r="E2" s="119"/>
      <c r="F2" s="119"/>
      <c r="G2" s="119"/>
      <c r="H2" s="119"/>
      <c r="I2" s="119"/>
      <c r="J2" s="119"/>
    </row>
    <row r="5" spans="1:10" x14ac:dyDescent="0.25">
      <c r="D5" s="3"/>
      <c r="E5" s="3"/>
      <c r="F5" s="4"/>
      <c r="G5" s="3"/>
      <c r="H5" s="4"/>
      <c r="I5" s="4"/>
      <c r="J5" s="11" t="s">
        <v>82</v>
      </c>
    </row>
    <row r="6" spans="1:10" x14ac:dyDescent="0.25">
      <c r="D6" s="3"/>
      <c r="E6" s="3"/>
      <c r="F6" s="4"/>
      <c r="G6" s="3"/>
      <c r="H6" s="4"/>
      <c r="I6" s="4"/>
      <c r="J6" s="11"/>
    </row>
    <row r="7" spans="1:10" x14ac:dyDescent="0.25">
      <c r="D7" s="3"/>
      <c r="E7" s="3"/>
      <c r="F7" s="4"/>
      <c r="G7" s="3"/>
      <c r="H7" s="4"/>
      <c r="I7" s="4"/>
      <c r="J7" s="11" t="s">
        <v>81</v>
      </c>
    </row>
    <row r="8" spans="1:10" ht="24.95" customHeight="1" x14ac:dyDescent="0.25"/>
    <row r="9" spans="1:10" ht="18.75" x14ac:dyDescent="0.3">
      <c r="A9" s="120" t="s">
        <v>0</v>
      </c>
      <c r="B9" s="120"/>
      <c r="C9" s="120"/>
      <c r="D9" s="120"/>
      <c r="E9" s="120"/>
      <c r="F9" s="120"/>
      <c r="G9" s="120"/>
      <c r="H9" s="120"/>
      <c r="I9" s="120"/>
      <c r="J9" s="120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1</v>
      </c>
      <c r="B12" s="121"/>
      <c r="C12" s="121"/>
      <c r="D12" s="121"/>
      <c r="E12" s="121"/>
      <c r="F12" s="125" t="s">
        <v>2</v>
      </c>
      <c r="G12" s="125"/>
      <c r="H12" s="125"/>
      <c r="I12" s="126"/>
      <c r="J12" s="126"/>
    </row>
    <row r="13" spans="1:10" x14ac:dyDescent="0.25">
      <c r="A13" s="122" t="s">
        <v>3</v>
      </c>
      <c r="B13" s="122"/>
      <c r="C13" s="122"/>
      <c r="D13" s="122"/>
      <c r="E13" s="122"/>
      <c r="F13" s="122"/>
      <c r="G13" s="122"/>
      <c r="H13" s="122"/>
      <c r="I13" s="122"/>
      <c r="J13" s="54"/>
    </row>
    <row r="14" spans="1:10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4"/>
    </row>
    <row r="15" spans="1:10" ht="30" customHeight="1" x14ac:dyDescent="0.25">
      <c r="A15" s="123" t="s">
        <v>14</v>
      </c>
      <c r="B15" s="123"/>
      <c r="C15" s="123"/>
      <c r="D15" s="123"/>
      <c r="E15" s="124"/>
      <c r="F15" s="124"/>
      <c r="G15" s="124"/>
      <c r="H15" s="124"/>
      <c r="I15" s="124"/>
      <c r="J15" s="124"/>
    </row>
    <row r="16" spans="1:10" x14ac:dyDescent="0.25">
      <c r="B16" s="5"/>
      <c r="C16" s="5"/>
      <c r="D16" s="5"/>
      <c r="E16" s="5"/>
      <c r="F16" s="5" t="s">
        <v>4</v>
      </c>
      <c r="G16" s="5"/>
      <c r="H16" s="5"/>
      <c r="I16" s="5"/>
      <c r="J16" s="1"/>
    </row>
    <row r="17" spans="1:10" x14ac:dyDescent="0.25">
      <c r="B17" s="5"/>
      <c r="C17" s="5"/>
      <c r="D17" s="5"/>
      <c r="E17" s="5"/>
      <c r="F17" s="5"/>
      <c r="G17" s="5"/>
      <c r="H17" s="5"/>
      <c r="I17" s="5"/>
      <c r="J17" s="1"/>
    </row>
    <row r="18" spans="1:10" ht="30" customHeight="1" x14ac:dyDescent="0.25">
      <c r="A18" s="1" t="s">
        <v>5</v>
      </c>
      <c r="B18" s="52"/>
      <c r="C18" s="1" t="s">
        <v>6</v>
      </c>
      <c r="D18" s="104"/>
      <c r="E18" s="104"/>
      <c r="F18" s="104"/>
      <c r="G18" s="104"/>
      <c r="H18" s="104"/>
      <c r="I18" s="104"/>
      <c r="J18" s="104"/>
    </row>
    <row r="19" spans="1:10" s="6" customFormat="1" x14ac:dyDescent="0.25">
      <c r="B19" s="7"/>
      <c r="C19" s="8"/>
      <c r="D19" s="8"/>
      <c r="E19" s="9"/>
      <c r="F19" s="9"/>
      <c r="G19" s="8"/>
      <c r="H19" s="9"/>
      <c r="I19" s="9"/>
      <c r="J19" s="9"/>
    </row>
    <row r="20" spans="1:10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" customHeight="1" x14ac:dyDescent="0.25">
      <c r="A22" s="107" t="s">
        <v>15</v>
      </c>
      <c r="B22" s="107"/>
      <c r="C22" s="107"/>
      <c r="D22" s="107"/>
      <c r="E22" s="107"/>
      <c r="F22" s="107"/>
      <c r="G22" s="107"/>
      <c r="H22" s="107"/>
      <c r="I22" s="107"/>
      <c r="J22" s="107"/>
    </row>
    <row r="23" spans="1:10" ht="15" customHeight="1" x14ac:dyDescent="0.25">
      <c r="A23" s="107" t="s">
        <v>16</v>
      </c>
      <c r="B23" s="107"/>
      <c r="C23" s="107"/>
      <c r="D23" s="107"/>
      <c r="E23" s="107"/>
      <c r="F23" s="107"/>
      <c r="G23" s="107"/>
      <c r="H23" s="107"/>
      <c r="I23" s="107"/>
      <c r="J23" s="107"/>
    </row>
    <row r="24" spans="1:10" ht="15" customHeight="1" x14ac:dyDescent="0.25">
      <c r="A24" s="110" t="s">
        <v>13</v>
      </c>
      <c r="B24" s="110"/>
      <c r="C24" s="110"/>
      <c r="D24" s="110"/>
      <c r="E24" s="110"/>
      <c r="F24" s="110"/>
      <c r="G24" s="110"/>
      <c r="H24" s="110"/>
      <c r="I24" s="110"/>
      <c r="J24" s="110"/>
    </row>
    <row r="25" spans="1:10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  <c r="I26" s="1"/>
    </row>
    <row r="27" spans="1:10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10" ht="15" customHeight="1" x14ac:dyDescent="0.25">
      <c r="A28" s="1" t="s">
        <v>9</v>
      </c>
      <c r="B28" s="105" t="str">
        <f>+IF(ISNUMBER('Anexo I Tabla Desglose Precio'!G24),IF('Anexo I Tabla Desglose Precio'!G24&lt;=1104800,+'Anexo I Tabla Desglose Precio'!G24,"ERROR: no debe superar 1.104.800,00"),"error, falta importe TOTAL OFERTA")</f>
        <v>error, falta importe TOTAL OFERTA</v>
      </c>
      <c r="C28" s="106"/>
      <c r="D28" s="1" t="s">
        <v>10</v>
      </c>
      <c r="E28" s="1"/>
      <c r="F28" s="1"/>
      <c r="G28" s="1" t="s">
        <v>10</v>
      </c>
      <c r="H28" s="1"/>
      <c r="I28" s="1"/>
    </row>
    <row r="29" spans="1:10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10" ht="39.950000000000003" customHeight="1" x14ac:dyDescent="0.25">
      <c r="A30" s="108" t="s">
        <v>11</v>
      </c>
      <c r="B30" s="108"/>
      <c r="C30" s="108"/>
      <c r="D30" s="108"/>
      <c r="E30" s="108"/>
      <c r="F30" s="108"/>
      <c r="G30" s="108"/>
      <c r="H30" s="108"/>
      <c r="I30" s="108"/>
      <c r="J30" s="108"/>
    </row>
    <row r="31" spans="1:10" s="59" customFormat="1" ht="39.950000000000003" customHeight="1" x14ac:dyDescent="0.25">
      <c r="A31" s="111" t="s">
        <v>83</v>
      </c>
      <c r="B31" s="111"/>
      <c r="C31" s="111"/>
      <c r="D31" s="111"/>
      <c r="E31" s="111"/>
      <c r="F31" s="111"/>
      <c r="G31" s="111"/>
      <c r="H31" s="111"/>
      <c r="I31" s="111"/>
      <c r="J31" s="111"/>
    </row>
    <row r="32" spans="1:10" ht="9.9499999999999993" customHeight="1" x14ac:dyDescent="0.25">
      <c r="A32" s="55"/>
      <c r="B32" s="55"/>
      <c r="C32" s="55"/>
      <c r="D32" s="55"/>
      <c r="E32" s="55"/>
      <c r="F32" s="55"/>
      <c r="G32" s="55"/>
      <c r="H32" s="55"/>
      <c r="I32" s="55"/>
      <c r="J32" s="50"/>
    </row>
    <row r="33" spans="1:14" ht="15" customHeight="1" x14ac:dyDescent="0.25">
      <c r="A33" s="101" t="s">
        <v>78</v>
      </c>
      <c r="B33" s="101"/>
      <c r="C33" s="101"/>
      <c r="D33" s="101"/>
      <c r="E33" s="101"/>
      <c r="F33" s="101"/>
      <c r="G33" s="101"/>
      <c r="H33" s="101"/>
      <c r="I33" s="101"/>
      <c r="J33" s="101"/>
    </row>
    <row r="34" spans="1:14" ht="9.9499999999999993" customHeight="1" x14ac:dyDescent="0.25">
      <c r="A34" s="50"/>
      <c r="B34" s="50"/>
      <c r="C34" s="50"/>
      <c r="D34" s="50"/>
      <c r="E34" s="50"/>
      <c r="F34" s="50"/>
      <c r="G34" s="50"/>
      <c r="H34" s="50"/>
      <c r="I34" s="50"/>
      <c r="J34" s="50"/>
    </row>
    <row r="35" spans="1:14" ht="35.1" customHeight="1" x14ac:dyDescent="0.25">
      <c r="A35" s="109" t="s">
        <v>79</v>
      </c>
      <c r="B35" s="109"/>
      <c r="C35" s="109"/>
      <c r="D35" s="109"/>
      <c r="E35" s="109"/>
      <c r="F35" s="109"/>
      <c r="G35" s="109"/>
      <c r="H35" s="109"/>
      <c r="I35" s="109"/>
      <c r="J35" s="109"/>
    </row>
    <row r="36" spans="1:14" ht="35.1" customHeight="1" thickBot="1" x14ac:dyDescent="0.3">
      <c r="A36" s="55"/>
      <c r="B36" s="55"/>
      <c r="C36" s="55"/>
      <c r="D36" s="55"/>
      <c r="E36" s="55"/>
      <c r="F36" s="55"/>
      <c r="G36" s="55"/>
      <c r="H36" s="55"/>
      <c r="I36" s="55"/>
      <c r="J36" s="55"/>
    </row>
    <row r="37" spans="1:14" ht="30" customHeight="1" thickBot="1" x14ac:dyDescent="0.3">
      <c r="A37" s="1"/>
      <c r="B37" s="80" t="s">
        <v>84</v>
      </c>
      <c r="C37" s="81" t="s">
        <v>85</v>
      </c>
      <c r="D37" s="82"/>
      <c r="E37" s="83"/>
      <c r="F37" s="81" t="s">
        <v>20</v>
      </c>
      <c r="G37" s="83"/>
      <c r="H37" s="115" t="s">
        <v>86</v>
      </c>
      <c r="I37" s="116"/>
      <c r="J37" s="1"/>
      <c r="K37" s="1"/>
      <c r="L37" s="1"/>
      <c r="M37" s="1"/>
      <c r="N37" s="1"/>
    </row>
    <row r="38" spans="1:14" ht="30" customHeight="1" thickBot="1" x14ac:dyDescent="0.3">
      <c r="A38" s="1"/>
      <c r="B38" s="84" t="s">
        <v>87</v>
      </c>
      <c r="C38" s="112" t="s">
        <v>88</v>
      </c>
      <c r="D38" s="113"/>
      <c r="E38" s="114"/>
      <c r="F38" s="117" t="str">
        <f>+IF(ISNUMBER('Anexo I Tabla Desglose Precio'!F24),IF('Anexo I Tabla Desglose Precio'!F24&lt;=552400,+'Anexo I Tabla Desglose Precio'!F24,"ERROR: no debe superar 552.400,00"),"error, falta importe TOTAL OFERTA")</f>
        <v>error, falta importe TOTAL OFERTA</v>
      </c>
      <c r="G38" s="118"/>
      <c r="H38" s="117" t="str">
        <f>+IF(ISNUMBER('Anexo I Tabla Desglose Precio'!G24),IF('Anexo I Tabla Desglose Precio'!G24&lt;=1104800,+'Anexo I Tabla Desglose Precio'!G24,"ERROR: no debe superar 1.104.800,00"),"error, falta importe TOTAL OFERTA")</f>
        <v>error, falta importe TOTAL OFERTA</v>
      </c>
      <c r="I38" s="118"/>
      <c r="J38" s="1"/>
      <c r="K38" s="1"/>
      <c r="L38" s="1"/>
      <c r="M38" s="1"/>
      <c r="N38" s="1"/>
    </row>
    <row r="39" spans="1:14" s="12" customFormat="1" ht="30" customHeight="1" x14ac:dyDescent="0.25">
      <c r="A39" s="16"/>
      <c r="B39" s="85" t="s">
        <v>89</v>
      </c>
      <c r="C39" s="86"/>
      <c r="D39" s="86"/>
      <c r="E39" s="86"/>
      <c r="F39" s="87"/>
      <c r="G39" s="88"/>
      <c r="H39" s="87"/>
      <c r="I39" s="16"/>
      <c r="J39" s="16"/>
      <c r="K39" s="16"/>
      <c r="L39" s="16"/>
      <c r="M39" s="16"/>
    </row>
    <row r="40" spans="1:14" s="12" customFormat="1" ht="30" customHeight="1" x14ac:dyDescent="0.25">
      <c r="A40" s="16"/>
      <c r="B40" s="87"/>
      <c r="C40" s="89"/>
      <c r="D40" s="89"/>
      <c r="E40" s="89"/>
      <c r="F40" s="87"/>
      <c r="G40" s="88"/>
      <c r="H40" s="87"/>
      <c r="I40" s="16"/>
      <c r="J40" s="16"/>
      <c r="K40" s="16"/>
      <c r="L40" s="16"/>
      <c r="M40" s="16"/>
    </row>
    <row r="41" spans="1:14" s="12" customFormat="1" ht="30" customHeight="1" x14ac:dyDescent="0.25">
      <c r="A41" s="61" t="s">
        <v>21</v>
      </c>
      <c r="C41" s="89"/>
      <c r="D41" s="89"/>
      <c r="E41" s="89"/>
      <c r="F41" s="87"/>
      <c r="G41" s="88"/>
      <c r="H41" s="87"/>
      <c r="I41" s="16"/>
      <c r="J41" s="16"/>
      <c r="K41" s="16"/>
      <c r="L41" s="16"/>
      <c r="M41" s="16"/>
    </row>
    <row r="42" spans="1:14" x14ac:dyDescent="0.25">
      <c r="A42" s="62" t="s">
        <v>93</v>
      </c>
    </row>
    <row r="44" spans="1:14" s="60" customFormat="1" ht="50.1" customHeight="1" x14ac:dyDescent="0.25">
      <c r="A44" s="111" t="s">
        <v>94</v>
      </c>
      <c r="B44" s="111"/>
      <c r="C44" s="111"/>
      <c r="D44" s="111"/>
      <c r="E44" s="111"/>
      <c r="F44" s="111"/>
      <c r="G44" s="111"/>
      <c r="H44" s="111"/>
      <c r="I44" s="111"/>
      <c r="J44" s="111"/>
    </row>
    <row r="46" spans="1:14" ht="50.1" customHeight="1" x14ac:dyDescent="0.25">
      <c r="A46" s="111" t="s">
        <v>95</v>
      </c>
      <c r="B46" s="111"/>
      <c r="C46" s="111"/>
      <c r="D46" s="111"/>
      <c r="E46" s="111"/>
      <c r="F46" s="111"/>
      <c r="G46" s="111"/>
      <c r="H46" s="111"/>
      <c r="I46" s="111"/>
      <c r="J46" s="111"/>
    </row>
    <row r="49" spans="1:10" x14ac:dyDescent="0.25">
      <c r="B49" s="10" t="s">
        <v>12</v>
      </c>
      <c r="C49" s="103"/>
      <c r="D49" s="103"/>
      <c r="E49" s="103"/>
      <c r="F49" s="103"/>
      <c r="G49" s="23"/>
    </row>
    <row r="55" spans="1:10" ht="39.950000000000003" customHeight="1" x14ac:dyDescent="0.25">
      <c r="A55" s="102"/>
      <c r="B55" s="102"/>
      <c r="C55" s="102"/>
      <c r="D55" s="102"/>
      <c r="E55" s="102"/>
      <c r="F55" s="102"/>
      <c r="G55" s="102"/>
      <c r="H55" s="102"/>
      <c r="I55" s="102"/>
      <c r="J55" s="102"/>
    </row>
  </sheetData>
  <sheetProtection algorithmName="SHA-512" hashValue="f2yOwErDsS4XwVLTEIonma23RPAQ9Ze3j8hDKecgpmtefGp6wqkzDZgs0u1kjCZFkezdLUGXyNXS2EX3n666FA==" saltValue="QtxK82QFz8/OiXRAFoC9og==" spinCount="100000" sheet="1" objects="1" scenarios="1" selectLockedCells="1"/>
  <mergeCells count="25">
    <mergeCell ref="H38:I38"/>
    <mergeCell ref="A2:J2"/>
    <mergeCell ref="A9:J9"/>
    <mergeCell ref="B12:E12"/>
    <mergeCell ref="A13:I13"/>
    <mergeCell ref="A15:D15"/>
    <mergeCell ref="E15:J15"/>
    <mergeCell ref="F12:H12"/>
    <mergeCell ref="I12:J12"/>
    <mergeCell ref="A33:J33"/>
    <mergeCell ref="A55:J55"/>
    <mergeCell ref="C49:F49"/>
    <mergeCell ref="D18:J18"/>
    <mergeCell ref="B28:C28"/>
    <mergeCell ref="A22:J22"/>
    <mergeCell ref="A30:J30"/>
    <mergeCell ref="A35:J35"/>
    <mergeCell ref="A23:J23"/>
    <mergeCell ref="A24:J24"/>
    <mergeCell ref="A44:J44"/>
    <mergeCell ref="A46:J46"/>
    <mergeCell ref="A31:J31"/>
    <mergeCell ref="C38:E38"/>
    <mergeCell ref="H37:I37"/>
    <mergeCell ref="F38:G38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5" orientation="portrait" r:id="rId1"/>
  <headerFooter>
    <oddFooter>&amp;R1   /   2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 codeName="Hoja3">
    <pageSetUpPr fitToPage="1"/>
  </sheetPr>
  <dimension ref="A1:K42"/>
  <sheetViews>
    <sheetView showGridLines="0" zoomScaleNormal="100" workbookViewId="0">
      <pane ySplit="1" topLeftCell="A2" activePane="bottomLeft" state="frozen"/>
      <selection pane="bottomLeft" activeCell="F13" sqref="F13"/>
    </sheetView>
  </sheetViews>
  <sheetFormatPr baseColWidth="10" defaultRowHeight="15" x14ac:dyDescent="0.25"/>
  <cols>
    <col min="1" max="1" width="10.7109375" style="2" customWidth="1"/>
    <col min="2" max="2" width="12.7109375" style="2" customWidth="1"/>
    <col min="3" max="3" width="10.7109375" style="2" customWidth="1"/>
    <col min="4" max="4" width="22.7109375" style="2" customWidth="1"/>
    <col min="5" max="5" width="20.7109375" style="2" customWidth="1"/>
    <col min="6" max="7" width="18.7109375" style="2" customWidth="1"/>
    <col min="8" max="8" width="2.7109375" style="2" customWidth="1"/>
    <col min="9" max="9" width="11.42578125" style="2"/>
    <col min="10" max="10" width="13.28515625" style="2" bestFit="1" customWidth="1"/>
    <col min="11" max="16384" width="11.42578125" style="2"/>
  </cols>
  <sheetData>
    <row r="1" spans="1:11" s="12" customFormat="1" ht="75" customHeight="1" x14ac:dyDescent="0.25">
      <c r="A1" s="142" t="s">
        <v>17</v>
      </c>
      <c r="B1" s="142"/>
      <c r="C1" s="142"/>
      <c r="D1" s="142"/>
      <c r="E1" s="142"/>
      <c r="F1" s="142"/>
      <c r="G1" s="142"/>
      <c r="H1" s="14"/>
      <c r="I1" s="14"/>
      <c r="J1" s="14"/>
      <c r="K1" s="14"/>
    </row>
    <row r="3" spans="1:11" x14ac:dyDescent="0.25">
      <c r="D3" s="3"/>
      <c r="E3" s="3"/>
      <c r="F3" s="4"/>
      <c r="G3" s="4"/>
      <c r="H3" s="11" t="s">
        <v>82</v>
      </c>
    </row>
    <row r="4" spans="1:11" x14ac:dyDescent="0.25">
      <c r="D4" s="3"/>
      <c r="E4" s="3"/>
      <c r="F4" s="4"/>
      <c r="G4" s="4"/>
      <c r="H4" s="11"/>
    </row>
    <row r="5" spans="1:11" x14ac:dyDescent="0.25">
      <c r="D5" s="3"/>
      <c r="E5" s="3"/>
      <c r="F5" s="4"/>
      <c r="G5" s="4"/>
      <c r="H5" s="11" t="s">
        <v>81</v>
      </c>
    </row>
    <row r="6" spans="1:11" ht="24.95" customHeight="1" x14ac:dyDescent="0.25"/>
    <row r="7" spans="1:11" s="12" customFormat="1" ht="24" customHeight="1" x14ac:dyDescent="0.25">
      <c r="B7" s="17"/>
      <c r="C7" s="13"/>
      <c r="D7" s="13"/>
      <c r="E7" s="13"/>
      <c r="F7" s="13"/>
      <c r="G7" s="13"/>
      <c r="H7" s="13"/>
      <c r="I7" s="13"/>
      <c r="J7" s="13"/>
      <c r="K7" s="13"/>
    </row>
    <row r="8" spans="1:11" s="12" customFormat="1" ht="24" customHeight="1" x14ac:dyDescent="0.25">
      <c r="A8" s="15"/>
      <c r="B8" s="141" t="s">
        <v>21</v>
      </c>
      <c r="C8" s="141"/>
      <c r="D8" s="24"/>
      <c r="E8" s="24"/>
      <c r="F8" s="13"/>
      <c r="G8" s="13"/>
      <c r="H8" s="13"/>
      <c r="I8" s="13"/>
      <c r="J8" s="13"/>
      <c r="K8" s="13"/>
    </row>
    <row r="9" spans="1:11" s="12" customFormat="1" ht="50.1" customHeight="1" x14ac:dyDescent="0.25">
      <c r="A9" s="15"/>
      <c r="B9" s="147" t="s">
        <v>117</v>
      </c>
      <c r="C9" s="147"/>
      <c r="D9" s="147"/>
      <c r="E9" s="147"/>
      <c r="F9" s="147"/>
      <c r="G9" s="147"/>
      <c r="H9" s="13"/>
      <c r="I9" s="13"/>
      <c r="J9" s="13"/>
      <c r="K9" s="13"/>
    </row>
    <row r="10" spans="1:11" s="12" customFormat="1" ht="95.1" customHeight="1" thickBot="1" x14ac:dyDescent="0.3">
      <c r="A10" s="15"/>
      <c r="B10" s="147" t="s">
        <v>119</v>
      </c>
      <c r="C10" s="147"/>
      <c r="D10" s="147"/>
      <c r="E10" s="147"/>
      <c r="F10" s="147"/>
      <c r="G10" s="147"/>
      <c r="H10" s="13"/>
      <c r="I10" s="13"/>
      <c r="J10" s="13"/>
      <c r="K10" s="13"/>
    </row>
    <row r="11" spans="1:11" s="12" customFormat="1" ht="15" customHeight="1" thickTop="1" thickBot="1" x14ac:dyDescent="0.3">
      <c r="A11" s="48" t="s">
        <v>42</v>
      </c>
      <c r="B11" s="25" t="s">
        <v>19</v>
      </c>
      <c r="C11" s="26"/>
      <c r="D11" s="27"/>
      <c r="E11" s="63"/>
      <c r="F11" s="143" t="s">
        <v>22</v>
      </c>
      <c r="G11" s="145" t="s">
        <v>32</v>
      </c>
      <c r="H11" s="13"/>
      <c r="I11" s="13"/>
      <c r="J11" s="13"/>
      <c r="K11" s="13"/>
    </row>
    <row r="12" spans="1:11" s="12" customFormat="1" ht="15" customHeight="1" thickBot="1" x14ac:dyDescent="0.3">
      <c r="A12" s="48" t="s">
        <v>42</v>
      </c>
      <c r="B12" s="28" t="s">
        <v>104</v>
      </c>
      <c r="C12" s="148" t="s">
        <v>105</v>
      </c>
      <c r="D12" s="149"/>
      <c r="E12" s="64"/>
      <c r="F12" s="144"/>
      <c r="G12" s="146"/>
      <c r="H12" s="13"/>
      <c r="I12" s="13"/>
      <c r="J12" s="13"/>
      <c r="K12" s="13"/>
    </row>
    <row r="13" spans="1:11" s="12" customFormat="1" ht="24" customHeight="1" thickTop="1" thickBot="1" x14ac:dyDescent="0.3">
      <c r="A13" s="48" t="s">
        <v>33</v>
      </c>
      <c r="B13" s="71"/>
      <c r="C13" s="77" t="s">
        <v>90</v>
      </c>
      <c r="D13" s="78"/>
      <c r="E13" s="72"/>
      <c r="F13" s="73"/>
      <c r="G13" s="74">
        <f>IF(ISNUMBER(F13),+ROUND(ROUND(F13,2)*2,2),0)</f>
        <v>0</v>
      </c>
      <c r="H13" s="13"/>
      <c r="I13" s="13"/>
      <c r="J13" s="13"/>
      <c r="K13" s="13"/>
    </row>
    <row r="14" spans="1:11" s="12" customFormat="1" ht="24" customHeight="1" thickBot="1" x14ac:dyDescent="0.3">
      <c r="A14" s="48" t="s">
        <v>36</v>
      </c>
      <c r="B14" s="29" t="s">
        <v>23</v>
      </c>
      <c r="C14" s="127" t="s">
        <v>91</v>
      </c>
      <c r="D14" s="128"/>
      <c r="E14" s="57"/>
      <c r="F14" s="46"/>
      <c r="G14" s="30">
        <f>IF(ISNUMBER(F14),+ROUND(ROUND(F14,2)*2,2),0)</f>
        <v>0</v>
      </c>
      <c r="H14" s="13"/>
      <c r="I14" s="13"/>
      <c r="J14" s="13"/>
    </row>
    <row r="15" spans="1:11" s="12" customFormat="1" ht="24" customHeight="1" thickBot="1" x14ac:dyDescent="0.3">
      <c r="A15" s="48" t="s">
        <v>37</v>
      </c>
      <c r="B15" s="29" t="s">
        <v>24</v>
      </c>
      <c r="C15" s="129" t="s">
        <v>92</v>
      </c>
      <c r="D15" s="130"/>
      <c r="E15" s="58"/>
      <c r="F15" s="46"/>
      <c r="G15" s="30">
        <f>IF(ISNUMBER(F15),+ROUND(ROUND(F15,2)*2,2),0)</f>
        <v>0</v>
      </c>
      <c r="H15" s="13"/>
      <c r="I15" s="13"/>
      <c r="J15" s="13"/>
      <c r="K15" s="13"/>
    </row>
    <row r="16" spans="1:11" s="12" customFormat="1" ht="24" customHeight="1" thickBot="1" x14ac:dyDescent="0.3">
      <c r="A16" s="48" t="s">
        <v>38</v>
      </c>
      <c r="B16" s="29"/>
      <c r="C16" s="56" t="s">
        <v>106</v>
      </c>
      <c r="D16" s="79"/>
      <c r="E16" s="57"/>
      <c r="F16" s="32">
        <v>88000</v>
      </c>
      <c r="G16" s="33">
        <f>+F16*2</f>
        <v>176000</v>
      </c>
      <c r="H16" s="13"/>
      <c r="I16" s="13"/>
      <c r="J16" s="13"/>
      <c r="K16" s="13"/>
    </row>
    <row r="17" spans="1:11" s="12" customFormat="1" ht="24" customHeight="1" thickBot="1" x14ac:dyDescent="0.3">
      <c r="A17" s="48" t="s">
        <v>35</v>
      </c>
      <c r="B17" s="31"/>
      <c r="C17" s="67"/>
      <c r="D17" s="68"/>
      <c r="E17" s="66" t="s">
        <v>25</v>
      </c>
      <c r="F17" s="75">
        <f>+IF(COUNTIFS((F13:F15),"&gt;0")=3,+ROUND(F13,2)+ROUND(F14,2)+ROUND(F15,2)+F16,0)</f>
        <v>0</v>
      </c>
      <c r="G17" s="76">
        <f>+IF(COUNT(F13:F15)=0,0,IF(COUNT(F13:F16)&lt;4,"hay partidas sin ofertar",IF(+F17*2=SUM(G13:G16),+SUM(G13:G16),"revisar partidas ofertadas")))</f>
        <v>0</v>
      </c>
      <c r="H17" s="13"/>
      <c r="I17" s="13"/>
      <c r="J17" s="13"/>
      <c r="K17" s="13"/>
    </row>
    <row r="18" spans="1:11" s="12" customFormat="1" ht="24" customHeight="1" thickTop="1" thickBot="1" x14ac:dyDescent="0.3">
      <c r="A18" s="48" t="s">
        <v>72</v>
      </c>
      <c r="B18" s="29"/>
      <c r="C18" s="91" t="s">
        <v>98</v>
      </c>
      <c r="D18" s="134" t="s">
        <v>99</v>
      </c>
      <c r="E18" s="135"/>
      <c r="F18" s="32">
        <v>130000</v>
      </c>
      <c r="G18" s="33">
        <f>+F18*2</f>
        <v>260000</v>
      </c>
      <c r="H18" s="13"/>
      <c r="I18" s="13"/>
      <c r="J18" s="13"/>
      <c r="K18" s="13"/>
    </row>
    <row r="19" spans="1:11" s="12" customFormat="1" ht="35.1" customHeight="1" thickBot="1" x14ac:dyDescent="0.3">
      <c r="A19" s="48"/>
      <c r="B19" s="29" t="s">
        <v>23</v>
      </c>
      <c r="C19" s="92" t="s">
        <v>100</v>
      </c>
      <c r="D19" s="136" t="s">
        <v>107</v>
      </c>
      <c r="E19" s="137"/>
      <c r="F19" s="90" t="str">
        <f>+IF(ISNUMBER(G28),G28,"error oferta m.o. Correctivo Madrid")</f>
        <v>error oferta m.o. Correctivo Madrid</v>
      </c>
      <c r="G19" s="49" t="str">
        <f>+IF(ISNUMBER(G28),F19*2,"error oferta m.o. Correctivo Madrid")</f>
        <v>error oferta m.o. Correctivo Madrid</v>
      </c>
      <c r="H19" s="13"/>
      <c r="I19" s="13"/>
      <c r="J19" s="13"/>
      <c r="K19" s="13"/>
    </row>
    <row r="20" spans="1:11" s="12" customFormat="1" ht="35.1" customHeight="1" thickBot="1" x14ac:dyDescent="0.3">
      <c r="A20" s="48"/>
      <c r="B20" s="29" t="s">
        <v>23</v>
      </c>
      <c r="C20" s="93" t="s">
        <v>101</v>
      </c>
      <c r="D20" s="136" t="s">
        <v>108</v>
      </c>
      <c r="E20" s="137"/>
      <c r="F20" s="90" t="str">
        <f>+IF(ISNUMBER(G29),G29,"error oferta m.o. Correctivo Resto E.")</f>
        <v>error oferta m.o. Correctivo Resto E.</v>
      </c>
      <c r="G20" s="49" t="str">
        <f>+IF(ISNUMBER(G29),F20*2,"error oferta m.o. Correctivo Resto E.")</f>
        <v>error oferta m.o. Correctivo Resto E.</v>
      </c>
      <c r="H20" s="13"/>
      <c r="I20" s="13"/>
      <c r="J20" s="13"/>
      <c r="K20" s="13"/>
    </row>
    <row r="21" spans="1:11" s="12" customFormat="1" ht="35.1" customHeight="1" thickBot="1" x14ac:dyDescent="0.3">
      <c r="A21" s="48" t="s">
        <v>73</v>
      </c>
      <c r="B21" s="29" t="s">
        <v>26</v>
      </c>
      <c r="C21" s="91" t="s">
        <v>102</v>
      </c>
      <c r="D21" s="136" t="s">
        <v>110</v>
      </c>
      <c r="E21" s="137"/>
      <c r="F21" s="90" t="str">
        <f>+IF(ISNUMBER(G30),G30,"error oferta m.o. P. en marcha Madrid")</f>
        <v>error oferta m.o. P. en marcha Madrid</v>
      </c>
      <c r="G21" s="34" t="str">
        <f>+IF(ISNUMBER(G30),F21*2,"error oferta m.o. P. en marcha Madrid")</f>
        <v>error oferta m.o. P. en marcha Madrid</v>
      </c>
      <c r="H21" s="13"/>
      <c r="I21" s="13"/>
      <c r="J21" s="13"/>
      <c r="K21" s="13"/>
    </row>
    <row r="22" spans="1:11" s="12" customFormat="1" ht="35.1" customHeight="1" thickBot="1" x14ac:dyDescent="0.3">
      <c r="A22" s="48" t="s">
        <v>73</v>
      </c>
      <c r="B22" s="29"/>
      <c r="C22" s="91" t="s">
        <v>109</v>
      </c>
      <c r="D22" s="136" t="s">
        <v>111</v>
      </c>
      <c r="E22" s="137"/>
      <c r="F22" s="90" t="str">
        <f>+IF(ISNUMBER(G31),G31,"error oferta m.o. P. en marcha Resto E.")</f>
        <v>error oferta m.o. P. en marcha Resto E.</v>
      </c>
      <c r="G22" s="34" t="str">
        <f>+IF(ISNUMBER(G31),F22*2,"error oferta m.o. P. en marcha Resto E.")</f>
        <v>error oferta m.o. P. en marcha Resto E.</v>
      </c>
      <c r="H22" s="13"/>
      <c r="I22" s="13"/>
      <c r="J22" s="13"/>
      <c r="K22" s="13"/>
    </row>
    <row r="23" spans="1:11" ht="15.75" thickBot="1" x14ac:dyDescent="0.3">
      <c r="A23" s="47" t="s">
        <v>34</v>
      </c>
      <c r="B23" s="31"/>
      <c r="C23" s="69"/>
      <c r="D23" s="70"/>
      <c r="E23" s="65" t="s">
        <v>27</v>
      </c>
      <c r="F23" s="35" t="str">
        <f>+IF(ISNUMBER(F19+F20+F21+F22),IF(SUM(F18:F22)&gt;F18,SUM(F18:F22),0),"error oferta m.o. (6)")</f>
        <v>error oferta m.o. (6)</v>
      </c>
      <c r="G23" s="36" t="str">
        <f>+IF(F23="error oferta m.o. (6)",F23,IF(F17=0,0,IF(G17&lt;&gt;F17*2,"revisar partidas",IF(ISNUMBER(+F23*2),+F23*2,"error oferta m.o. (6)"))))</f>
        <v>error oferta m.o. (6)</v>
      </c>
    </row>
    <row r="24" spans="1:11" ht="30" customHeight="1" thickTop="1" thickBot="1" x14ac:dyDescent="0.3">
      <c r="A24" s="47" t="s">
        <v>39</v>
      </c>
      <c r="B24" s="37"/>
      <c r="C24" s="38"/>
      <c r="D24" s="39" t="s">
        <v>30</v>
      </c>
      <c r="E24" s="39"/>
      <c r="F24" s="40" t="str">
        <f>+IF(ISNUMBER(+G17+G23),IF((+F17+F23)&gt;552400,"total&gt;V.E.Máximo 552.400,00",+F17+F23),"ERROR OFERTA")</f>
        <v>ERROR OFERTA</v>
      </c>
      <c r="G24" s="41" t="str">
        <f>+IF(OR(F24=0,F24="total&gt;V.E.Máximo 552.400,00"),F24,IF(ISNUMBER(+G17+G23),IF((+F17+F23)*2=(+G17+G23),+G17+G23,"ERROR PARTIDAS"),"ERROR OFERTA"))</f>
        <v>ERROR OFERTA</v>
      </c>
    </row>
    <row r="25" spans="1:11" ht="15.75" thickTop="1" x14ac:dyDescent="0.25">
      <c r="A25" s="47" t="s">
        <v>31</v>
      </c>
      <c r="B25" s="42" t="s">
        <v>28</v>
      </c>
      <c r="C25" s="43" t="s">
        <v>31</v>
      </c>
      <c r="D25" s="22"/>
      <c r="E25" s="22"/>
      <c r="F25" s="44"/>
      <c r="G25" s="44"/>
    </row>
    <row r="26" spans="1:11" x14ac:dyDescent="0.25">
      <c r="C26" s="47" t="s">
        <v>40</v>
      </c>
      <c r="D26" s="138" t="s">
        <v>116</v>
      </c>
      <c r="E26" s="139"/>
      <c r="F26" s="139"/>
      <c r="G26" s="140"/>
    </row>
    <row r="27" spans="1:11" ht="22.5" x14ac:dyDescent="0.25">
      <c r="C27" s="47" t="s">
        <v>40</v>
      </c>
      <c r="D27" s="99" t="s">
        <v>96</v>
      </c>
      <c r="E27" s="100" t="s">
        <v>29</v>
      </c>
      <c r="F27" s="99" t="s">
        <v>97</v>
      </c>
      <c r="G27" s="99" t="s">
        <v>103</v>
      </c>
    </row>
    <row r="28" spans="1:11" ht="30" customHeight="1" x14ac:dyDescent="0.25">
      <c r="C28" s="94" t="s">
        <v>100</v>
      </c>
      <c r="D28" s="95" t="s">
        <v>112</v>
      </c>
      <c r="E28" s="96">
        <v>500</v>
      </c>
      <c r="F28" s="97"/>
      <c r="G28" s="98" t="str">
        <f>+IF(LEN(F28)=0,"precio m.o. no ofertado",+IF(F28=0,"precio m.o. CERO no admitido",IF(TRUNC(F28,2)&lt;&gt;F28,"¿máximo 2 decimales m.o.?",IF(F28&gt;35,"precio hora &gt; 35,00",IF(ISNUMBER(+F28),+ROUND(ROUND(F28,2)*E28,2),"revisar precio hora")))))</f>
        <v>precio m.o. no ofertado</v>
      </c>
    </row>
    <row r="29" spans="1:11" ht="45" customHeight="1" x14ac:dyDescent="0.25">
      <c r="C29" s="94" t="s">
        <v>101</v>
      </c>
      <c r="D29" s="95" t="s">
        <v>113</v>
      </c>
      <c r="E29" s="96">
        <v>120</v>
      </c>
      <c r="F29" s="97"/>
      <c r="G29" s="98" t="str">
        <f>+IF(LEN(F29)=0,"precio m.o. no ofertado",+IF(F29=0,"precio m.o. CERO no admitido",IF(TRUNC(F29,2)&lt;&gt;F29,"¿máximo 2 decimales m.o.?",IF(F29&gt;55,"precio hora &gt; 55,00",IF(ISNUMBER(+F29),+ROUND(ROUND(F29,2)*E29,2),"revisar precio hora")))))</f>
        <v>precio m.o. no ofertado</v>
      </c>
    </row>
    <row r="30" spans="1:11" ht="30" customHeight="1" x14ac:dyDescent="0.25">
      <c r="C30" s="94" t="s">
        <v>102</v>
      </c>
      <c r="D30" s="95" t="s">
        <v>114</v>
      </c>
      <c r="E30" s="96">
        <v>300</v>
      </c>
      <c r="F30" s="97"/>
      <c r="G30" s="98" t="str">
        <f>+IF(LEN(F30)=0,"precio m.o. no ofertado",+IF(F30=0,"precio m.o. CERO no admitido",IF(TRUNC(F30,2)&lt;&gt;F30,"¿máximo 2 decimales m.o.?",IF(F30&gt;40,"precio hora &gt; 35,00",IF(ISNUMBER(+F30),+ROUND(ROUND(F30,2)*E30,2),"revisar precio hora")))))</f>
        <v>precio m.o. no ofertado</v>
      </c>
      <c r="H30" s="12"/>
    </row>
    <row r="31" spans="1:11" ht="30" customHeight="1" x14ac:dyDescent="0.25">
      <c r="C31" s="94" t="s">
        <v>109</v>
      </c>
      <c r="D31" s="95" t="s">
        <v>115</v>
      </c>
      <c r="E31" s="96">
        <v>80</v>
      </c>
      <c r="F31" s="97"/>
      <c r="G31" s="98" t="str">
        <f>+IF(LEN(F31)=0,"precio m.o. no ofertado",+IF(F31=0,"precio m.o. CERO no admitido",IF(TRUNC(F31,2)&lt;&gt;F31,"¿máximo 2 decimales m.o.?",IF(F31&gt;60,"precio hora &gt; 60,00",IF(ISNUMBER(+F31),+ROUND(ROUND(F31,2)*E31,2),"revisar precio hora")))))</f>
        <v>precio m.o. no ofertado</v>
      </c>
      <c r="H31" s="12"/>
    </row>
    <row r="32" spans="1:11" ht="31.5" customHeight="1" x14ac:dyDescent="0.25">
      <c r="B32" s="47" t="s">
        <v>41</v>
      </c>
      <c r="C32" s="132" t="s">
        <v>118</v>
      </c>
      <c r="D32" s="133"/>
      <c r="E32" s="133"/>
      <c r="F32" s="133"/>
      <c r="G32" s="133"/>
    </row>
    <row r="33" spans="2:7" x14ac:dyDescent="0.25">
      <c r="B33" s="18"/>
    </row>
    <row r="34" spans="2:7" x14ac:dyDescent="0.25">
      <c r="B34" s="18" t="str">
        <f>+IF(OR(COUNTA(F13:F15)&lt;3,COUNTA(F28:F31)&lt;4),"Deben presupuestarse TRES partidas de Servicio Fijo  y CUATRO precios hora mano obra, importe CERO no admitido","")</f>
        <v>Deben presupuestarse TRES partidas de Servicio Fijo  y CUATRO precios hora mano obra, importe CERO no admitido</v>
      </c>
    </row>
    <row r="35" spans="2:7" x14ac:dyDescent="0.25">
      <c r="B35" s="18" t="str">
        <f>+IF(OR(AND(COUNT('Anexo I Tabla Desglose Precio'!F13:F16)&gt;0,LEN('Anexo I Tabla Desglose Precio'!D31)=0),AND(COUNT(#REF!)&gt;0,LEN('Anexo I Tabla Desglose Precio'!D31)=0)),"(a) Falta importe hora mano de obra","")</f>
        <v/>
      </c>
    </row>
    <row r="36" spans="2:7" x14ac:dyDescent="0.25">
      <c r="B36" s="10" t="s">
        <v>12</v>
      </c>
      <c r="C36" s="131"/>
      <c r="D36" s="131"/>
      <c r="E36" s="131"/>
      <c r="F36" s="131"/>
      <c r="G36" s="45"/>
    </row>
    <row r="37" spans="2:7" x14ac:dyDescent="0.25">
      <c r="G37" s="12"/>
    </row>
    <row r="42" spans="2:7" s="51" customFormat="1" ht="39.950000000000003" customHeight="1" x14ac:dyDescent="0.2"/>
  </sheetData>
  <sheetProtection algorithmName="SHA-512" hashValue="jDXWimjzJuMPQeThZPwltNKyETYmtEx7BbfVl5JkYzzFg+55RCOLYZB4pC0lUJd89DI/mVeNU8bpT/E6qb6QFw==" saltValue="jMDm4rEWvDyY9AfevtVuOQ==" spinCount="100000" sheet="1" objects="1" scenarios="1" selectLockedCells="1"/>
  <mergeCells count="17">
    <mergeCell ref="B8:C8"/>
    <mergeCell ref="A1:G1"/>
    <mergeCell ref="F11:F12"/>
    <mergeCell ref="G11:G12"/>
    <mergeCell ref="B9:G9"/>
    <mergeCell ref="B10:G10"/>
    <mergeCell ref="C12:D12"/>
    <mergeCell ref="C14:D14"/>
    <mergeCell ref="C15:D15"/>
    <mergeCell ref="C36:F36"/>
    <mergeCell ref="C32:G32"/>
    <mergeCell ref="D18:E18"/>
    <mergeCell ref="D19:E19"/>
    <mergeCell ref="D21:E21"/>
    <mergeCell ref="D22:E22"/>
    <mergeCell ref="D20:E20"/>
    <mergeCell ref="D26:G2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Footer>&amp;R2   /   2</oddFooter>
  </headerFooter>
  <ignoredErrors>
    <ignoredError sqref="G17" formula="1"/>
    <ignoredError sqref="B34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Anx I pg 1 oferta</vt:lpstr>
      <vt:lpstr>Anexo I Tabla Desglose Precio</vt:lpstr>
      <vt:lpstr>'Anexo I Tabla Desglose Precio'!Área_de_impresión</vt:lpstr>
      <vt:lpstr>'Anx I pg 1 oferta'!Área_de_impresión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2025-05-28T15:52:17Z</cp:lastPrinted>
  <dcterms:created xsi:type="dcterms:W3CDTF">2023-03-06T09:12:22Z</dcterms:created>
  <dcterms:modified xsi:type="dcterms:W3CDTF">2025-05-28T16:10:10Z</dcterms:modified>
</cp:coreProperties>
</file>