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2424_adecSaneamMalaga_\"/>
    </mc:Choice>
  </mc:AlternateContent>
  <xr:revisionPtr revIDLastSave="0" documentId="13_ncr:1_{6FA47B83-35A8-4F47-94C5-86483480F3FE}" xr6:coauthVersionLast="36" xr6:coauthVersionMax="36" xr10:uidLastSave="{00000000-0000-0000-0000-000000000000}"/>
  <bookViews>
    <workbookView xWindow="0" yWindow="0" windowWidth="13680" windowHeight="11475" xr2:uid="{8AC0D47B-3737-4694-A03F-84D7FA9E260B}"/>
  </bookViews>
  <sheets>
    <sheet name="Anexo I pag 1 oferta" sheetId="8" r:id="rId1"/>
    <sheet name="Anexo I Tabla Desglose Precio" sheetId="7" r:id="rId2"/>
    <sheet name="COMO OFERTAR PARTIDAS FIJAS" sheetId="10" r:id="rId3"/>
  </sheets>
  <definedNames>
    <definedName name="_xlnm._FilterDatabase" localSheetId="1" hidden="1">'Anexo I Tabla Desglose Precio'!$A$6:$J$101</definedName>
    <definedName name="_xlnm.Print_Area" localSheetId="0">'Anexo I pag 1 oferta'!$A$3:$J$51</definedName>
    <definedName name="_xlnm.Print_Area" localSheetId="1">'Anexo I Tabla Desglose Precio'!$A$7:$J$111</definedName>
    <definedName name="_xlnm.Print_Titles" localSheetId="1">'Anexo I Tabla Desglose Precio'!$3:$6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6" i="7" l="1"/>
  <c r="D70" i="10"/>
  <c r="C70" i="10"/>
  <c r="B70" i="10"/>
  <c r="A70" i="10"/>
  <c r="A53" i="10"/>
  <c r="A37" i="10"/>
  <c r="A20" i="10"/>
  <c r="G70" i="10" l="1"/>
  <c r="J70" i="10" s="1"/>
  <c r="F70" i="10"/>
  <c r="H70" i="10" s="1"/>
  <c r="H53" i="10"/>
  <c r="G53" i="10"/>
  <c r="F53" i="10"/>
  <c r="D53" i="10"/>
  <c r="C53" i="10"/>
  <c r="B53" i="10"/>
  <c r="G37" i="10"/>
  <c r="F37" i="10"/>
  <c r="H37" i="10" s="1"/>
  <c r="D37" i="10"/>
  <c r="C37" i="10"/>
  <c r="B37" i="10"/>
  <c r="G20" i="10"/>
  <c r="F20" i="10"/>
  <c r="D20" i="10"/>
  <c r="C20" i="10"/>
  <c r="B20" i="10"/>
  <c r="H20" i="10" l="1"/>
  <c r="J94" i="7" l="1"/>
  <c r="J97" i="7" s="1"/>
  <c r="J89" i="7"/>
  <c r="J92" i="7" s="1"/>
  <c r="J84" i="7"/>
  <c r="J81" i="7"/>
  <c r="J73" i="7"/>
  <c r="J70" i="7"/>
  <c r="J67" i="7"/>
  <c r="J62" i="7"/>
  <c r="J59" i="7"/>
  <c r="J54" i="7"/>
  <c r="J51" i="7"/>
  <c r="J48" i="7"/>
  <c r="J45" i="7"/>
  <c r="J39" i="7"/>
  <c r="J35" i="7"/>
  <c r="J32" i="7"/>
  <c r="J29" i="7"/>
  <c r="J26" i="7"/>
  <c r="J23" i="7"/>
  <c r="J20" i="7"/>
  <c r="J17" i="7"/>
  <c r="J14" i="7"/>
  <c r="J11" i="7"/>
  <c r="J8" i="7"/>
  <c r="J65" i="7" l="1"/>
  <c r="J87" i="7"/>
  <c r="J43" i="7"/>
  <c r="J76" i="7" l="1"/>
  <c r="J79" i="7" s="1"/>
  <c r="J98" i="7" s="1"/>
  <c r="H100" i="7" l="1"/>
  <c r="H99" i="7"/>
  <c r="J101" i="7"/>
  <c r="B29" i="8" s="1"/>
</calcChain>
</file>

<file path=xl/sharedStrings.xml><?xml version="1.0" encoding="utf-8"?>
<sst xmlns="http://schemas.openxmlformats.org/spreadsheetml/2006/main" count="292" uniqueCount="189">
  <si>
    <t>Código</t>
  </si>
  <si>
    <t>Resumen</t>
  </si>
  <si>
    <t>ImpPres</t>
  </si>
  <si>
    <t>ACTUACIONES PREVIAS</t>
  </si>
  <si>
    <t>REPARACIÓN DE RED DE SANEAMIENTO</t>
  </si>
  <si>
    <t>VARIOS</t>
  </si>
  <si>
    <t>CONTROL DE CALIDAD</t>
  </si>
  <si>
    <t>GESTION DE RESIDUOS</t>
  </si>
  <si>
    <t>SEGURIDAD Y SALUD</t>
  </si>
  <si>
    <t>Nat</t>
  </si>
  <si>
    <t>Ud</t>
  </si>
  <si>
    <t>Longitud</t>
  </si>
  <si>
    <t>Cantidad</t>
  </si>
  <si>
    <t>CanPres</t>
  </si>
  <si>
    <t>Pres</t>
  </si>
  <si>
    <t>CAPITULO 01</t>
  </si>
  <si>
    <t>Capítulo</t>
  </si>
  <si>
    <t/>
  </si>
  <si>
    <t>Partida</t>
  </si>
  <si>
    <t>PA</t>
  </si>
  <si>
    <t>TRABAJOS PREPARATORIOS DE RECONOCIMIENTO Y PROTECCION</t>
  </si>
  <si>
    <t>Trabajos preparatorios consistentes en reconocimiento de los trabajos, preparación de medios auxiliares y de seguridad y salud para los operarios, protección elementos circundantes que no serán intervenidos, carpinterías, mobiliario, etc.., antes del inicio de los trabajos. Incluye p.p de medios auxiliares. Medido como partida alzada.</t>
  </si>
  <si>
    <t>u</t>
  </si>
  <si>
    <t>DESMONTAJE DE PUERTA CORREDERA DE VIDRIO</t>
  </si>
  <si>
    <t>Desmontaje con medios manuales de puerta corredera de vidrio ubicada entre la puerta cancela y el interior del edificio, sin deteriorar los elementos constructivos a los que se sujeta, y manteniendo especial cuidado para su posterior colocación al finalizar las obras. El precio incluye el desmontaje de los accesorios y de los herrajes, por empresa especializada. Medido como unidad completa de obra.</t>
  </si>
  <si>
    <t>m2</t>
  </si>
  <si>
    <t>DESMONTAJE DE SUELO TÉCNICO REGISTRABLE</t>
  </si>
  <si>
    <t>Desmontaje de suelo técnico registrable formado por baldosas apoyadas sobre soportes regulables, con medios manuales, y recuperación del material para su posterior colocación. Con p.p de medios auxiliares
*Nota: debido a que la zona de trabajo es un lugar concurrido, el suelo se debe montar y desmontar en cada jornada laboral, dejando la zona libre de obstáculos durante el transcurso el dia. 
Jornadas laborales: 5 dias en horario nocturno de 19:00hs a 6:00hs.
Medida la superficie realmente ejecutada.</t>
  </si>
  <si>
    <t>ILUMINACIÓN DE OBRA</t>
  </si>
  <si>
    <t>Suministro y colocación de luminaria con dos focos durante las jornadas laborales para una correcta visión de la zona de actuación. Medido como partida alzada.</t>
  </si>
  <si>
    <t>UD</t>
  </si>
  <si>
    <t>CAMION DE DESATOROS</t>
  </si>
  <si>
    <t>Contratación de camión de desatoros para el desatascado y limpieza de arqueta de dimensiones 2,50x2,50x2,50 aproximadamente en horario indicado por RTVE. Incluyendo la limpieza de la tubería hasta el pozo de conexión con la red general en el exterior. I/ operarios y mano de obra.</t>
  </si>
  <si>
    <t>Días</t>
  </si>
  <si>
    <t>ELECTROBOMBA SUMERGIBLE</t>
  </si>
  <si>
    <t>Suministro y colocación de electrobomba sumergible para la extracción constante de fluídos durante los dias de trabajo para mantener la zona despejada y limpia de residuos. 
Electrobomba sumergible, con impulsor vórtex, para achique de aguas residuales y fecales con cuerpos en suspensión o filamentosos, construida en hierro fundido, con una potencia de 0,5 kW, para una altura máxima de inmersión de 20 m, temperatura máxima del líquido conducido 40°C, tamaño máximo de paso de sólidos 30 mm, con cuerpo de impulsión, impulsor, carcasa y tapa del motor de hierro fundido GG25, eje del motor de acero inoxidable AISI 420, cierre mecánico de carburo de silicio/silicio, motor asíncrono de 2 polos, eficiencia IE3, aislamiento clase H, para alimentación monofásica a 230 V y 50 Hz de frecuencia, protección IP68, cable de conexión y cuadro eléctrico con doble condensador e interruptor automático magnetotérmico. Incluso accesorios, uniones y piezas especiales para la instalación de la electrobomba.
Duración de los trabajos: 5 dias
Incluye el desmontaje de la misma luego de terminar los trabajos.
Medido como partida alzada.</t>
  </si>
  <si>
    <t>AYUDA OPERARIO</t>
  </si>
  <si>
    <t>Ayudas de cualquier trabajo de albañilería, necesarias para la rehabilitación de la instalación de saneamiento formada por: sistema de evacuación, con un grado de complejidad medio, en edificio, incluida p/p de elementos comunes y las medidas de protección personales y colectivas del operario. Incluso material auxiliar para la correcta ejecución de los trabajos.
Jornada laboral: 5 dias en horario nocturno - 19:00hs - 6:00hs.
Medido como partida alzada.</t>
  </si>
  <si>
    <t>DESMONTAJE DE BOMBA</t>
  </si>
  <si>
    <t>Desmontaje total del sistema de bombeo instalado en la arqueta de saneamiento. Incluyendo las bombas, recorrido de tubos y unión con el tubo de salida sin afectar a la estabilidad de los elementos constructivos a los que pueda estar sujeto, y carga manual sobre camión o contenedor. Con p.p de medios auxiliares. Medido como unidad completa de obra.</t>
  </si>
  <si>
    <t>PICADO PARA REGISTRO DE ARQUETA A4</t>
  </si>
  <si>
    <t>Picado de pavimento continuo de hormigón para registrar arqueta oculta, con martillo neumático, y carga manual de escombros sobre camión o contenedor. Incluso p.p. de medios auxiliares, limpieza, retirada de escombros, carga sobre contenedor, traslado a vertedero y canon de vertido.</t>
  </si>
  <si>
    <t>LIMPIEZA DE ARQUETAS</t>
  </si>
  <si>
    <t>Arqueta A1</t>
  </si>
  <si>
    <t>Arqueta A2</t>
  </si>
  <si>
    <t>Arqueta A4</t>
  </si>
  <si>
    <t>PROTECCION DE MOBILIARIO</t>
  </si>
  <si>
    <t>Protección con plásticos y/o lonas, despeje, movimiento y traslado de mobiliario y demás enseres existentes dentro de la zona de actuacion, por medios manuales, para posibilitar los trabajos de picado y limpieza de arquetas y que no afecte al normal funcionamiento del personal de CRTVE teniendo en cuenta que la emisora tiene que seguir emitiendo. incluso p.p de medios auxiliares, medios elevación y limpieza.</t>
  </si>
  <si>
    <t>Arqueta 4</t>
  </si>
  <si>
    <t>Arqueta 1 y 2</t>
  </si>
  <si>
    <t>Total CAPITULO 01</t>
  </si>
  <si>
    <t>CAPITULO 02</t>
  </si>
  <si>
    <t>M2</t>
  </si>
  <si>
    <t>TABIQUE DE 1/2 PIE</t>
  </si>
  <si>
    <t>Partida de obra consistente en la construcción de muro de carga, de 1/2 pie de espesor de fábrica, de ladrillo cerámico perforado (panal), para revestir, 24x12x9 cm, recibida con mortero de cemento M-5, preparado en central y suministrado a pie de obra, para revestir, i/replanteo, nivelación y aplomado, rejuntado, limpieza y medios auxiliares. Según UNE-EN 998-2:2012, RC-16, NTE-PTL y CTE DB-SE-F, medido a cinta corrida. Materiales con marcado CE y DdP (Declaración de prestaciones) según Reglamento (UE) 305/2011. Con p.p de medios auxiliares. Medido la superficie real ejectuda.</t>
  </si>
  <si>
    <t>M</t>
  </si>
  <si>
    <t>TUBO PVC PARED ESTRUCTURADA JUNTA ELÁSTICA SN4 COLOR TEJA 550mm</t>
  </si>
  <si>
    <t>Suministro y colocación de colector de saneamiento de PVC de pared estructurada de color teja y rigidez 4 kN/m2; con un diámetro 550 mm y de unión por junta elástica. Apoyado sobre los tabiques de 1/2 pie construidos anteriomente. Incluyendo sellado de uniones con sellador hidroexpansivo marca SIKA o similar. Con p.p. de medios auxiliares.
Medido la longitud instalada con sus piezas especiales.</t>
  </si>
  <si>
    <t>ENCAMISADO CON MANGA CONTINUA</t>
  </si>
  <si>
    <t>Rehabilitación de conducción de saneamiento mediante encamisado con manga continua de poliester reversible autoportante polimerizada con agua, incluido el by-pass de caudal de agua residual circulante y los aportes de acometidas, así como la limpieza e inspección inmediatamente antes de la introducción de la manga.</t>
  </si>
  <si>
    <t>REHABILITACION ARQUETA REGISTRO</t>
  </si>
  <si>
    <t>Rehabilitacion de arqueta reparando fábrica de ladrillo cerámico macizo en mal estado, de medio pie de espesor, recibido con mortero de cemento, industrial, M-5, sobre solera de hormigón en masa HM-30/B/20/I+Qb de 15 cm de espesor, repaso baje arqueta con formación de pendiente mínima del 2%, con el mismo tipo de hormigón hacia salida, enfoscada y bruñida interiormente con mortero de cemento, industrial, con aditivo hidrófugo, M-15 formando aristas y esquinas a media caña, terminado con p.p. de medios auxiliares. Incluye la excavación, carga de tierras sobre contenedor sobre contenedor y el relleno perimetral posterior</t>
  </si>
  <si>
    <t>ANULACIÓN DE ARQUERA DE REGISTRO</t>
  </si>
  <si>
    <t>Anulación de arqueta de registro de 2,5 X 2,5 X 2,5 con mortero / hormigón, una vez probada la red de saneamiento.</t>
  </si>
  <si>
    <t>TAPA ESTANCA ARQUETA A4 PARA DEJARLA REGISTRABLE</t>
  </si>
  <si>
    <t>Suministro y montaje de tapa de registro de arqueta estanca en acero galvanizado o similar, incluso marco con goma EPDM para garantizar su correcta estanqueidad. incluso pequeño material, perfectamente rematada y estanca.</t>
  </si>
  <si>
    <t>Total CAPITULO 02</t>
  </si>
  <si>
    <t>CAPITULO 03</t>
  </si>
  <si>
    <t>LIMPIEZA FINAL DE OBRA</t>
  </si>
  <si>
    <t>Limpieza total de la zona de trabajo, mediante equipo de limpieza.</t>
  </si>
  <si>
    <t>MONTAJE DE PUERTA CORREDERA DE VIDRIO</t>
  </si>
  <si>
    <t>Montaje de puerta corredera de vidrio ubicada entre la puerta cancela y en el interior del edificio, con ajustes de la misma. El precio incluye los accesorios y herrajes nececesarios, por empresa especializada. Medido como unidad de obra completa.</t>
  </si>
  <si>
    <t>MONTAJE DE SUELO TÉCNICO REGISTRABLE</t>
  </si>
  <si>
    <t>Montaje de suelo técnico registrable desmontado una vez finalizados los trabajos.</t>
  </si>
  <si>
    <t>Ayudas y trabajos adicionales necesarios para la adecuación de la red de saneamiento, incluso para reposición de alguna instalación en la zona a intervenir.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</si>
  <si>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CAPITULO 03</t>
  </si>
  <si>
    <t>CAPITULO 04</t>
  </si>
  <si>
    <t>INSPECCIÓN CON CÁMARA</t>
  </si>
  <si>
    <t>Control de calidad, consistente en la verificación del sistema con cámara. Medido como unidad ejecutada.</t>
  </si>
  <si>
    <t>CERTIFICADO DE ESTANQUEIDAD</t>
  </si>
  <si>
    <t>Control de calidad, con emisión de certificado de la estanqueidad de la operación efectuada. Medido como unidad ejecutada.</t>
  </si>
  <si>
    <t>Total CAPITULO 04</t>
  </si>
  <si>
    <t>CAPITULO 05</t>
  </si>
  <si>
    <t>PC</t>
  </si>
  <si>
    <t>EGR SEGUN RD 105/08</t>
  </si>
  <si>
    <t>Gestión integral de resíduos procedentes de la obra, con gestión integral y certificado de vertedero. Medido como partida completa,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Transporte a vertedero controlado cualquiera que sea la distancia.
- Emisión de certificado de gestión de residuos, emitido por empresa homologada en su tratamiento.</t>
  </si>
  <si>
    <t>Total CAPITULO 05</t>
  </si>
  <si>
    <t>CAPITULO 06</t>
  </si>
  <si>
    <t>Medidas de seguridad y salud, para dotación de EPIS y medidas de protección colectiva necesarias para el trabajo proyectado. Medido como partida completa.</t>
  </si>
  <si>
    <t>Total CAPITULO 06</t>
  </si>
  <si>
    <t>t</t>
  </si>
  <si>
    <t>01_01</t>
  </si>
  <si>
    <t>01_02</t>
  </si>
  <si>
    <t>01_03</t>
  </si>
  <si>
    <t>01_04</t>
  </si>
  <si>
    <t>01_05</t>
  </si>
  <si>
    <t>01_06</t>
  </si>
  <si>
    <t>01_07</t>
  </si>
  <si>
    <t>01_08</t>
  </si>
  <si>
    <t>01_09</t>
  </si>
  <si>
    <t>01_10</t>
  </si>
  <si>
    <t>01_11</t>
  </si>
  <si>
    <t>02_01</t>
  </si>
  <si>
    <t>02_02</t>
  </si>
  <si>
    <t>02_03</t>
  </si>
  <si>
    <t>02_04</t>
  </si>
  <si>
    <t>02_05</t>
  </si>
  <si>
    <t>02_06</t>
  </si>
  <si>
    <t>03_01</t>
  </si>
  <si>
    <t>03_02</t>
  </si>
  <si>
    <t>03_03</t>
  </si>
  <si>
    <t>03_04</t>
  </si>
  <si>
    <t>04_01</t>
  </si>
  <si>
    <t>04_02</t>
  </si>
  <si>
    <t>05_01</t>
  </si>
  <si>
    <t>06_01</t>
  </si>
  <si>
    <t>_N_</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</si>
  <si>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</si>
  <si>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</si>
  <si>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</si>
  <si>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</si>
  <si>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</si>
  <si>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</si>
  <si>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</si>
  <si>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xml:space="preserve">(*) El importe de la partida 03.04. es una cantidad fija, no se puede variar y debe ser mantenido en la tabla y sumado en el total de la oferta.Si la oferta incluye un 13% de Gastos Generales y un 6% de Beneficio Industrial no desglosado en (a) y (b) se ofertará por 1.575,00, si no se emplean estos % el importe de la partida 03.04  se calculará incluyendo los mismos % empleados para el resto de partidas.
 </t>
  </si>
  <si>
    <t>(**) Deberán presupuestarse todas las partidas de los capítulos 01 a 06. Las ofertas con partidas SIN IMPORTE UNITARIO se consideran NO válidas. En caso de incluirse alguna partida con IMPORTE CERO se considerará ofertada SIN COSTE para CRTVE.</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</si>
  <si>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</si>
  <si>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</si>
  <si>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S-02424-2025 - Adecuación puntual red saneamiento Unidad Informativa RTVE MALAGA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</si>
  <si>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</si>
  <si>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</si>
  <si>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</si>
  <si>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</si>
  <si>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</si>
  <si>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</si>
  <si>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</si>
  <si>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</si>
  <si>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</si>
  <si>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</si>
  <si>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</si>
  <si>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</si>
  <si>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</si>
  <si>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</si>
  <si>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</si>
  <si>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</si>
  <si>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</si>
  <si>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</si>
  <si>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</si>
  <si>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</si>
  <si>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</si>
  <si>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</si>
  <si>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</si>
  <si>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</si>
  <si>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</si>
  <si>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S/02424/2025</t>
  </si>
  <si>
    <t>HAY TRES FORMAS DE OFERTAR LAS PARTIDAS FIJAS, QUE APARECEN EN AZUL Y SON, en este expediente, según mediciones:</t>
  </si>
  <si>
    <t>AYUDAS ALBAÑILERÍA A LAS INSTALACIONES (*)</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</si>
  <si>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</si>
  <si>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</si>
  <si>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</si>
  <si>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</si>
  <si>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</si>
  <si>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</si>
  <si>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</si>
  <si>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</si>
  <si>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</si>
  <si>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</si>
  <si>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</si>
  <si>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</si>
  <si>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</si>
  <si>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</si>
  <si>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</si>
  <si>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</si>
  <si>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</si>
  <si>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</si>
  <si>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</si>
  <si>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</si>
  <si>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</si>
  <si>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</si>
  <si>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</si>
  <si>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</si>
  <si>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</si>
  <si>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Pres (**)</t>
  </si>
  <si>
    <t>AYUDAS ALBAÑILERÍA (*)</t>
  </si>
  <si>
    <t>NOTA MUY IMPORTANTE:</t>
  </si>
  <si>
    <t>SI SE INCLUYEN EN CADA PARTIDA UNOS PORCENTAJES DIFERENTES AL 13 % GASTOS GENERALES Y/O 6 % BENEFICIO INDUSTRIAL</t>
  </si>
  <si>
    <t xml:space="preserve">DEBEN CUMPLIMENTARSE LOS DOS PORCENTAJES UTILIZADOS EN CELDAS VERDES CORRESPONDIENTES (AUNQUE ALGUNO </t>
  </si>
  <si>
    <t>DE ELLOS SEA COINCIDENTE CON  LOS INDICADOS, SI NO SE CUMPLIMENTAN LOS DOS % EL CALCULO DE LA PARTIDA FIJA NO SERA CORRECTO</t>
  </si>
  <si>
    <t>“Adecuación puntual red saneamiento Unidad Informativa RTVE MALAGA”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</si>
</sst>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sz val="8"/>
      <color rgb="FFFF0000"/>
      <name val="Calibri"/>
      <family val="2"/>
      <scheme val="minor"/>
    </font>
    <font>
      <b/>
      <sz val="9"/>
      <color rgb="FFFF0000"/>
      <name val="Calibri"/>
      <family val="2"/>
      <scheme val="minor"/>
    </font>
    <font>
      <i/>
      <sz val="8"/>
      <color theme="1"/>
      <name val="Calibri"/>
      <family val="2"/>
      <scheme val="minor"/>
    </font>
    <font>
      <b/>
      <i/>
      <sz val="8"/>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2"/>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8"/>
      <color rgb="FF0070C0"/>
      <name val="Calibri"/>
      <family val="2"/>
      <scheme val="minor"/>
    </font>
    <font>
      <b/>
      <sz val="11"/>
      <color rgb="FFFF0000"/>
      <name val="Calibri"/>
      <family val="2"/>
      <scheme val="minor"/>
    </font>
    <font>
      <b/>
      <i/>
      <sz val="11"/>
      <color rgb="FFFF0000"/>
      <name val="Calibri"/>
      <family val="2"/>
      <scheme val="minor"/>
    </font>
    <font>
      <b/>
      <sz val="10"/>
      <color rgb="FFFF0000"/>
      <name val="Calibri"/>
      <family val="2"/>
      <scheme val="minor"/>
    </font>
    <font>
      <b/>
      <sz val="18"/>
      <color theme="1"/>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theme="8" tint="0.79998168889431442"/>
        <bgColor indexed="64"/>
      </patternFill>
    </fill>
  </fills>
  <borders count="18">
    <border>
      <left/>
      <right/>
      <top/>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s>
  <cellStyleXfs count="1">
    <xf numFmtId="0" fontId="0" fillId="0" borderId="0"/>
  </cellStyleXfs>
  <cellXfs count="163">
    <xf numFmtId="0" fontId="0" fillId="0" borderId="0" xfId="0"/>
    <xf numFmtId="0" fontId="18" fillId="0" borderId="4" xfId="0" applyFont="1" applyBorder="1" applyAlignment="1" applyProtection="1">
      <alignment vertical="center" wrapText="1"/>
    </xf>
    <xf numFmtId="10" fontId="14" fillId="4" borderId="7" xfId="0" applyNumberFormat="1" applyFont="1" applyFill="1" applyBorder="1" applyAlignment="1" applyProtection="1">
      <alignment horizontal="right" vertical="center"/>
    </xf>
    <xf numFmtId="10" fontId="14" fillId="5" borderId="8" xfId="0" applyNumberFormat="1" applyFont="1" applyFill="1" applyBorder="1" applyAlignment="1" applyProtection="1">
      <alignment horizontal="right" vertical="center" indent="4"/>
      <protection locked="0"/>
    </xf>
    <xf numFmtId="10" fontId="14" fillId="5" borderId="11" xfId="0" applyNumberFormat="1" applyFont="1" applyFill="1" applyBorder="1" applyAlignment="1" applyProtection="1">
      <alignment horizontal="right" vertical="center" indent="4"/>
      <protection locked="0"/>
    </xf>
    <xf numFmtId="4" fontId="11" fillId="4" borderId="13" xfId="0" applyNumberFormat="1" applyFont="1" applyFill="1" applyBorder="1" applyAlignment="1" applyProtection="1">
      <alignment vertical="top"/>
      <protection locked="0"/>
    </xf>
    <xf numFmtId="4" fontId="11" fillId="4" borderId="3" xfId="0" applyNumberFormat="1" applyFont="1" applyFill="1" applyBorder="1" applyAlignment="1" applyProtection="1">
      <alignment vertical="top"/>
      <protection locked="0"/>
    </xf>
    <xf numFmtId="0" fontId="18" fillId="0" borderId="4" xfId="0" applyFont="1" applyBorder="1" applyAlignment="1" applyProtection="1">
      <alignment horizontal="right" vertical="center"/>
    </xf>
    <xf numFmtId="2" fontId="4" fillId="0" borderId="2" xfId="0" applyNumberFormat="1" applyFont="1" applyBorder="1" applyAlignment="1" applyProtection="1">
      <alignment vertical="top"/>
    </xf>
    <xf numFmtId="0" fontId="4" fillId="0" borderId="2" xfId="0" applyFont="1" applyBorder="1" applyAlignment="1" applyProtection="1">
      <alignment vertical="top"/>
    </xf>
    <xf numFmtId="49" fontId="11" fillId="0" borderId="2" xfId="0" applyNumberFormat="1" applyFont="1" applyBorder="1" applyAlignment="1" applyProtection="1">
      <alignment horizontal="right" vertical="top"/>
    </xf>
    <xf numFmtId="0" fontId="18" fillId="0" borderId="6" xfId="0" applyFont="1" applyBorder="1" applyAlignment="1" applyProtection="1">
      <alignment vertical="center" wrapText="1"/>
    </xf>
    <xf numFmtId="0" fontId="18" fillId="0" borderId="6" xfId="0" applyFont="1" applyBorder="1" applyAlignment="1" applyProtection="1">
      <alignment horizontal="right" vertical="center"/>
    </xf>
    <xf numFmtId="0" fontId="18" fillId="0" borderId="2" xfId="0" applyFont="1" applyBorder="1" applyAlignment="1" applyProtection="1">
      <alignment vertical="center" wrapText="1"/>
    </xf>
    <xf numFmtId="0" fontId="18" fillId="0" borderId="2" xfId="0" applyFont="1" applyBorder="1" applyAlignment="1" applyProtection="1">
      <alignment horizontal="right" vertical="center"/>
    </xf>
    <xf numFmtId="0" fontId="18" fillId="0" borderId="12" xfId="0" applyFont="1" applyBorder="1" applyAlignment="1" applyProtection="1">
      <alignment vertical="center" wrapText="1"/>
    </xf>
    <xf numFmtId="4" fontId="11" fillId="4" borderId="14" xfId="0" applyNumberFormat="1" applyFont="1" applyFill="1" applyBorder="1" applyAlignment="1" applyProtection="1">
      <alignment vertical="center" wrapText="1"/>
    </xf>
    <xf numFmtId="10" fontId="14" fillId="4" borderId="10" xfId="0" applyNumberFormat="1" applyFont="1" applyFill="1" applyBorder="1" applyAlignment="1" applyProtection="1">
      <alignment horizontal="right" vertical="center"/>
    </xf>
    <xf numFmtId="0" fontId="0" fillId="0" borderId="0" xfId="0" applyProtection="1"/>
    <xf numFmtId="0" fontId="0" fillId="0" borderId="0" xfId="0" applyAlignment="1" applyProtection="1">
      <alignment vertical="top"/>
    </xf>
    <xf numFmtId="0" fontId="23" fillId="0" borderId="0" xfId="0" applyFont="1" applyAlignment="1" applyProtection="1">
      <alignment vertical="top"/>
    </xf>
    <xf numFmtId="0" fontId="11" fillId="0" borderId="0" xfId="0" applyFont="1" applyBorder="1" applyAlignment="1" applyProtection="1">
      <alignment horizontal="left" vertical="top" wrapText="1"/>
    </xf>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2" fontId="0" fillId="0" borderId="0" xfId="0" applyNumberFormat="1" applyProtection="1"/>
    <xf numFmtId="0" fontId="2" fillId="0" borderId="0" xfId="0" applyFont="1" applyProtection="1"/>
    <xf numFmtId="0" fontId="6" fillId="0" borderId="0" xfId="0" applyFont="1" applyProtection="1"/>
    <xf numFmtId="0" fontId="24" fillId="0" borderId="0" xfId="0" applyFont="1" applyAlignment="1" applyProtection="1">
      <alignment horizontal="right" vertical="center"/>
    </xf>
    <xf numFmtId="0" fontId="24" fillId="0" borderId="0" xfId="0" applyFont="1" applyAlignment="1" applyProtection="1">
      <alignment horizontal="right"/>
    </xf>
    <xf numFmtId="0" fontId="0" fillId="0" borderId="0" xfId="0" applyAlignment="1" applyProtection="1">
      <alignment horizontal="center" vertical="top"/>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6" fillId="0" borderId="0" xfId="0" applyFont="1" applyAlignment="1" applyProtection="1">
      <alignment horizontal="left" vertical="top"/>
    </xf>
    <xf numFmtId="0" fontId="0" fillId="4" borderId="0" xfId="0" applyFill="1" applyAlignment="1" applyProtection="1">
      <alignment vertical="top" shrinkToFit="1"/>
      <protection locked="0"/>
    </xf>
    <xf numFmtId="0" fontId="16"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 fillId="0" borderId="0" xfId="0" applyFont="1" applyAlignment="1" applyProtection="1">
      <alignment vertical="top"/>
    </xf>
    <xf numFmtId="0" fontId="3" fillId="0" borderId="0" xfId="0" applyFont="1" applyProtection="1"/>
    <xf numFmtId="0" fontId="7" fillId="0" borderId="0" xfId="0" applyFont="1" applyProtection="1"/>
    <xf numFmtId="2" fontId="10" fillId="0" borderId="3" xfId="0" applyNumberFormat="1" applyFont="1" applyBorder="1" applyAlignment="1" applyProtection="1">
      <alignment horizontal="center" vertical="top"/>
    </xf>
    <xf numFmtId="0" fontId="10" fillId="0" borderId="3" xfId="0" applyFont="1" applyBorder="1" applyAlignment="1" applyProtection="1">
      <alignment horizontal="center" vertical="top"/>
    </xf>
    <xf numFmtId="0" fontId="0" fillId="0" borderId="9" xfId="0" applyBorder="1" applyProtection="1"/>
    <xf numFmtId="0" fontId="0" fillId="0" borderId="0" xfId="0" applyBorder="1" applyProtection="1"/>
    <xf numFmtId="49" fontId="27" fillId="0" borderId="6" xfId="0" applyNumberFormat="1" applyFont="1" applyBorder="1" applyAlignment="1" applyProtection="1">
      <alignment vertical="top" wrapText="1"/>
    </xf>
    <xf numFmtId="2" fontId="27" fillId="0" borderId="5" xfId="0" applyNumberFormat="1" applyFont="1" applyBorder="1" applyAlignment="1" applyProtection="1">
      <alignment horizontal="right" vertical="top" indent="1"/>
    </xf>
    <xf numFmtId="4" fontId="27" fillId="7" borderId="5" xfId="0" applyNumberFormat="1" applyFont="1" applyFill="1" applyBorder="1" applyAlignment="1" applyProtection="1">
      <alignment horizontal="right" vertical="top" indent="1"/>
    </xf>
    <xf numFmtId="0" fontId="28" fillId="0" borderId="0" xfId="0" applyFont="1" applyProtection="1"/>
    <xf numFmtId="2" fontId="10" fillId="0" borderId="3" xfId="0" applyNumberFormat="1" applyFont="1" applyBorder="1" applyAlignment="1" applyProtection="1">
      <alignment vertical="top"/>
    </xf>
    <xf numFmtId="0" fontId="10" fillId="0" borderId="10" xfId="0" applyFont="1" applyBorder="1" applyAlignment="1" applyProtection="1">
      <alignment vertical="top"/>
    </xf>
    <xf numFmtId="0" fontId="29" fillId="0" borderId="3" xfId="0" applyFont="1" applyBorder="1" applyAlignment="1" applyProtection="1">
      <alignment horizontal="center" vertical="top"/>
    </xf>
    <xf numFmtId="0" fontId="18" fillId="0" borderId="0" xfId="0" applyFont="1" applyBorder="1" applyAlignment="1" applyProtection="1">
      <alignment vertical="center" wrapText="1"/>
    </xf>
    <xf numFmtId="10" fontId="15" fillId="4" borderId="3" xfId="0" applyNumberFormat="1" applyFont="1" applyFill="1" applyBorder="1" applyAlignment="1" applyProtection="1">
      <alignment horizontal="right" vertical="center"/>
    </xf>
    <xf numFmtId="10" fontId="14" fillId="5" borderId="8" xfId="0" applyNumberFormat="1" applyFont="1" applyFill="1" applyBorder="1" applyAlignment="1" applyProtection="1">
      <alignment horizontal="right" vertical="center" indent="4"/>
    </xf>
    <xf numFmtId="4" fontId="30" fillId="4" borderId="13" xfId="0" applyNumberFormat="1" applyFont="1" applyFill="1" applyBorder="1" applyAlignment="1" applyProtection="1">
      <alignment horizontal="center" vertical="top"/>
    </xf>
    <xf numFmtId="10" fontId="14" fillId="5" borderId="11" xfId="0" applyNumberFormat="1" applyFont="1" applyFill="1" applyBorder="1" applyAlignment="1" applyProtection="1">
      <alignment horizontal="right" vertical="center" indent="4"/>
    </xf>
    <xf numFmtId="4" fontId="30" fillId="4" borderId="3" xfId="0" applyNumberFormat="1" applyFont="1" applyFill="1" applyBorder="1" applyAlignment="1" applyProtection="1">
      <alignment horizontal="center" vertical="top"/>
    </xf>
    <xf numFmtId="0" fontId="10" fillId="0" borderId="3" xfId="0" applyFont="1" applyBorder="1" applyAlignment="1" applyProtection="1">
      <alignment vertical="top"/>
    </xf>
    <xf numFmtId="2" fontId="27" fillId="0" borderId="7" xfId="0" applyNumberFormat="1" applyFont="1" applyBorder="1" applyAlignment="1" applyProtection="1">
      <alignment horizontal="left" vertical="top" indent="1"/>
    </xf>
    <xf numFmtId="2" fontId="27" fillId="0" borderId="8" xfId="0" applyNumberFormat="1" applyFont="1" applyBorder="1" applyAlignment="1" applyProtection="1">
      <alignment horizontal="right" vertical="top" indent="1"/>
    </xf>
    <xf numFmtId="10" fontId="14" fillId="4" borderId="3" xfId="0" applyNumberFormat="1" applyFont="1" applyFill="1" applyBorder="1" applyAlignment="1" applyProtection="1">
      <alignment horizontal="right" vertical="center"/>
    </xf>
    <xf numFmtId="0" fontId="18" fillId="0" borderId="0" xfId="0" applyFont="1" applyBorder="1" applyAlignment="1" applyProtection="1">
      <alignment horizontal="right" vertical="center" wrapText="1"/>
    </xf>
    <xf numFmtId="0" fontId="18" fillId="0" borderId="0" xfId="0" applyFont="1" applyFill="1" applyBorder="1" applyAlignment="1" applyProtection="1">
      <alignment horizontal="right" vertical="center" wrapText="1"/>
    </xf>
    <xf numFmtId="10" fontId="14" fillId="0" borderId="0" xfId="0" applyNumberFormat="1" applyFont="1" applyFill="1" applyBorder="1" applyAlignment="1" applyProtection="1">
      <alignment horizontal="right" vertical="center"/>
    </xf>
    <xf numFmtId="10" fontId="14" fillId="0" borderId="0" xfId="0" applyNumberFormat="1" applyFont="1" applyFill="1" applyBorder="1" applyAlignment="1" applyProtection="1">
      <alignment horizontal="right" vertical="center" indent="4"/>
    </xf>
    <xf numFmtId="4" fontId="30" fillId="0" borderId="0" xfId="0" applyNumberFormat="1" applyFont="1" applyFill="1" applyBorder="1" applyAlignment="1" applyProtection="1">
      <alignment horizontal="center" vertical="top"/>
    </xf>
    <xf numFmtId="0" fontId="18" fillId="0" borderId="0" xfId="0" applyFont="1" applyBorder="1" applyAlignment="1" applyProtection="1">
      <alignment horizontal="left" vertical="center"/>
    </xf>
    <xf numFmtId="0" fontId="28" fillId="5" borderId="3" xfId="0" applyFont="1" applyFill="1" applyBorder="1" applyAlignment="1" applyProtection="1">
      <alignment horizontal="center"/>
    </xf>
    <xf numFmtId="0" fontId="28" fillId="5" borderId="14" xfId="0" applyFont="1" applyFill="1" applyBorder="1" applyAlignment="1" applyProtection="1">
      <alignment horizontal="center"/>
    </xf>
    <xf numFmtId="4" fontId="27" fillId="7" borderId="7" xfId="0" applyNumberFormat="1" applyFont="1" applyFill="1" applyBorder="1" applyAlignment="1" applyProtection="1">
      <alignment horizontal="center" vertical="center" wrapText="1"/>
    </xf>
    <xf numFmtId="4" fontId="27" fillId="7" borderId="7" xfId="0" applyNumberFormat="1" applyFont="1" applyFill="1" applyBorder="1" applyAlignment="1" applyProtection="1">
      <alignment horizontal="left" vertical="center"/>
    </xf>
    <xf numFmtId="0" fontId="31" fillId="0" borderId="0" xfId="0" applyFont="1" applyProtection="1"/>
    <xf numFmtId="9" fontId="28" fillId="5" borderId="3" xfId="0" applyNumberFormat="1" applyFont="1" applyFill="1" applyBorder="1" applyAlignment="1" applyProtection="1">
      <alignment horizontal="center"/>
    </xf>
    <xf numFmtId="9" fontId="28" fillId="5" borderId="14" xfId="0" applyNumberFormat="1" applyFont="1" applyFill="1" applyBorder="1" applyAlignment="1" applyProtection="1">
      <alignment horizontal="center"/>
    </xf>
    <xf numFmtId="2" fontId="27" fillId="0" borderId="5" xfId="0" applyNumberFormat="1" applyFont="1" applyBorder="1" applyAlignment="1" applyProtection="1">
      <alignment horizontal="right" vertical="center" indent="1"/>
    </xf>
    <xf numFmtId="4" fontId="27" fillId="7" borderId="7" xfId="0" applyNumberFormat="1" applyFont="1" applyFill="1" applyBorder="1" applyAlignment="1" applyProtection="1">
      <alignment horizontal="right" vertical="center" wrapText="1" indent="1"/>
    </xf>
    <xf numFmtId="4" fontId="27" fillId="7" borderId="5" xfId="0" applyNumberFormat="1" applyFont="1" applyFill="1" applyBorder="1" applyAlignment="1" applyProtection="1">
      <alignment horizontal="right" vertical="center" indent="1"/>
    </xf>
    <xf numFmtId="0" fontId="0" fillId="0" borderId="0" xfId="0" applyAlignment="1" applyProtection="1">
      <alignment vertical="center"/>
    </xf>
    <xf numFmtId="49" fontId="27" fillId="7" borderId="5" xfId="0" applyNumberFormat="1" applyFont="1" applyFill="1" applyBorder="1" applyAlignment="1">
      <alignment vertical="top"/>
    </xf>
    <xf numFmtId="49" fontId="27" fillId="0" borderId="7" xfId="0" applyNumberFormat="1" applyFont="1" applyBorder="1" applyAlignment="1" applyProtection="1">
      <alignment vertical="top"/>
    </xf>
    <xf numFmtId="49" fontId="27" fillId="0" borderId="9" xfId="0" applyNumberFormat="1" applyFont="1" applyBorder="1" applyAlignment="1" applyProtection="1">
      <alignment vertical="top" wrapText="1"/>
    </xf>
    <xf numFmtId="0" fontId="27" fillId="3" borderId="5" xfId="0" applyNumberFormat="1" applyFont="1" applyFill="1" applyBorder="1" applyAlignment="1" applyProtection="1">
      <alignment horizontal="center" vertical="top"/>
    </xf>
    <xf numFmtId="0" fontId="27" fillId="7" borderId="5" xfId="0" applyNumberFormat="1" applyFont="1" applyFill="1" applyBorder="1" applyAlignment="1">
      <alignment vertical="top"/>
    </xf>
    <xf numFmtId="0" fontId="7" fillId="0" borderId="0" xfId="0" applyFont="1" applyAlignment="1" applyProtection="1">
      <alignment vertical="top"/>
    </xf>
    <xf numFmtId="164" fontId="0" fillId="0" borderId="0" xfId="0" applyNumberFormat="1" applyAlignment="1" applyProtection="1">
      <alignment vertical="top"/>
    </xf>
    <xf numFmtId="0" fontId="9" fillId="0" borderId="0" xfId="0" applyFont="1" applyAlignment="1" applyProtection="1">
      <alignment vertical="top"/>
    </xf>
    <xf numFmtId="0" fontId="8" fillId="0" borderId="5" xfId="0" applyFont="1" applyBorder="1" applyAlignment="1" applyProtection="1">
      <alignment horizontal="center" vertical="top"/>
    </xf>
    <xf numFmtId="0" fontId="8" fillId="0" borderId="8" xfId="0" applyFont="1" applyBorder="1" applyAlignment="1" applyProtection="1">
      <alignment horizontal="center" vertical="top" wrapText="1"/>
    </xf>
    <xf numFmtId="164" fontId="8" fillId="0" borderId="5" xfId="0" applyNumberFormat="1" applyFont="1" applyBorder="1" applyAlignment="1" applyProtection="1">
      <alignment horizontal="center" vertical="top"/>
    </xf>
    <xf numFmtId="0" fontId="10" fillId="0" borderId="7" xfId="0" applyFont="1" applyBorder="1" applyAlignment="1" applyProtection="1">
      <alignment horizontal="center" vertical="top"/>
    </xf>
    <xf numFmtId="0" fontId="10" fillId="0" borderId="5" xfId="0" applyFont="1" applyBorder="1" applyAlignment="1" applyProtection="1">
      <alignment horizontal="center" vertical="top"/>
    </xf>
    <xf numFmtId="49" fontId="5" fillId="2" borderId="5" xfId="0" applyNumberFormat="1" applyFont="1" applyFill="1" applyBorder="1" applyAlignment="1" applyProtection="1">
      <alignment vertical="top"/>
    </xf>
    <xf numFmtId="3" fontId="11" fillId="2" borderId="5" xfId="0" applyNumberFormat="1" applyFont="1" applyFill="1" applyBorder="1" applyAlignment="1" applyProtection="1">
      <alignment vertical="top"/>
    </xf>
    <xf numFmtId="4" fontId="11" fillId="2" borderId="5" xfId="0" applyNumberFormat="1" applyFont="1" applyFill="1" applyBorder="1" applyAlignment="1" applyProtection="1">
      <alignment vertical="top"/>
    </xf>
    <xf numFmtId="49" fontId="4" fillId="0" borderId="5" xfId="0" applyNumberFormat="1" applyFont="1" applyFill="1" applyBorder="1" applyAlignment="1" applyProtection="1">
      <alignment vertical="top"/>
    </xf>
    <xf numFmtId="49" fontId="4"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4" borderId="5" xfId="0" applyNumberFormat="1" applyFont="1" applyFill="1" applyBorder="1" applyAlignment="1" applyProtection="1">
      <alignment vertical="top"/>
    </xf>
    <xf numFmtId="0" fontId="4" fillId="0" borderId="13" xfId="0" applyFont="1" applyBorder="1" applyAlignment="1" applyProtection="1">
      <alignment vertical="top"/>
    </xf>
    <xf numFmtId="0" fontId="12" fillId="0" borderId="13" xfId="0" applyFont="1" applyBorder="1" applyAlignment="1" applyProtection="1">
      <alignment vertical="top"/>
    </xf>
    <xf numFmtId="0" fontId="4" fillId="0" borderId="0" xfId="0" applyFont="1" applyBorder="1" applyAlignment="1" applyProtection="1">
      <alignment vertical="top" wrapText="1"/>
    </xf>
    <xf numFmtId="164" fontId="4" fillId="0" borderId="0" xfId="0" applyNumberFormat="1" applyFont="1" applyBorder="1" applyAlignment="1" applyProtection="1">
      <alignment vertical="top"/>
    </xf>
    <xf numFmtId="4" fontId="4" fillId="0" borderId="0" xfId="0" applyNumberFormat="1" applyFont="1" applyBorder="1" applyAlignment="1" applyProtection="1">
      <alignment vertical="top"/>
    </xf>
    <xf numFmtId="4" fontId="12" fillId="0" borderId="0" xfId="0" applyNumberFormat="1" applyFont="1" applyBorder="1" applyAlignment="1" applyProtection="1">
      <alignment vertical="top"/>
    </xf>
    <xf numFmtId="49" fontId="17" fillId="0" borderId="0" xfId="0" applyNumberFormat="1" applyFont="1" applyBorder="1" applyAlignment="1" applyProtection="1">
      <alignment horizontal="right" vertical="top" wrapText="1"/>
    </xf>
    <xf numFmtId="0" fontId="12" fillId="0" borderId="14" xfId="0" applyFont="1" applyBorder="1" applyAlignment="1" applyProtection="1">
      <alignment vertical="top"/>
    </xf>
    <xf numFmtId="0" fontId="4" fillId="0" borderId="3" xfId="0" applyFont="1" applyBorder="1" applyAlignment="1" applyProtection="1">
      <alignment vertical="top"/>
    </xf>
    <xf numFmtId="0" fontId="13" fillId="0" borderId="3" xfId="0" applyFont="1" applyBorder="1" applyAlignment="1" applyProtection="1">
      <alignment vertical="top"/>
    </xf>
    <xf numFmtId="0" fontId="4" fillId="0" borderId="4" xfId="0" applyFont="1" applyBorder="1" applyAlignment="1" applyProtection="1">
      <alignment vertical="top" wrapText="1"/>
    </xf>
    <xf numFmtId="164" fontId="4" fillId="0" borderId="4" xfId="0" applyNumberFormat="1" applyFont="1" applyBorder="1" applyAlignment="1" applyProtection="1">
      <alignment vertical="top"/>
    </xf>
    <xf numFmtId="0" fontId="4" fillId="0" borderId="4" xfId="0" applyFont="1" applyBorder="1" applyAlignment="1" applyProtection="1">
      <alignment vertical="top"/>
    </xf>
    <xf numFmtId="49" fontId="11" fillId="0" borderId="4" xfId="0" applyNumberFormat="1" applyFont="1" applyBorder="1" applyAlignment="1" applyProtection="1">
      <alignment vertical="top"/>
    </xf>
    <xf numFmtId="3" fontId="12" fillId="0" borderId="4" xfId="0" applyNumberFormat="1" applyFont="1" applyBorder="1" applyAlignment="1" applyProtection="1">
      <alignment vertical="top"/>
    </xf>
    <xf numFmtId="4" fontId="11" fillId="0" borderId="4" xfId="0" applyNumberFormat="1" applyFont="1" applyBorder="1" applyAlignment="1" applyProtection="1">
      <alignment vertical="top"/>
    </xf>
    <xf numFmtId="4" fontId="11" fillId="4" borderId="3" xfId="0" applyNumberFormat="1" applyFont="1" applyFill="1" applyBorder="1" applyAlignment="1" applyProtection="1">
      <alignment vertical="top"/>
    </xf>
    <xf numFmtId="49" fontId="5" fillId="2" borderId="13" xfId="0" applyNumberFormat="1" applyFont="1" applyFill="1" applyBorder="1" applyAlignment="1" applyProtection="1">
      <alignment vertical="top"/>
    </xf>
    <xf numFmtId="4" fontId="11" fillId="2" borderId="13" xfId="0" applyNumberFormat="1" applyFont="1" applyFill="1" applyBorder="1" applyAlignment="1" applyProtection="1">
      <alignment vertical="top"/>
    </xf>
    <xf numFmtId="49" fontId="27" fillId="7" borderId="5" xfId="0" applyNumberFormat="1" applyFont="1" applyFill="1" applyBorder="1" applyAlignment="1" applyProtection="1">
      <alignment vertical="top"/>
    </xf>
    <xf numFmtId="4" fontId="27" fillId="7" borderId="5" xfId="0" applyNumberFormat="1" applyFont="1" applyFill="1" applyBorder="1" applyAlignment="1" applyProtection="1">
      <alignment vertical="top"/>
    </xf>
    <xf numFmtId="0" fontId="4" fillId="0" borderId="14" xfId="0" applyFont="1" applyBorder="1" applyAlignment="1" applyProtection="1">
      <alignment vertical="top"/>
    </xf>
    <xf numFmtId="0" fontId="13" fillId="0" borderId="14" xfId="0" applyFont="1" applyBorder="1" applyAlignment="1" applyProtection="1">
      <alignment vertical="top"/>
    </xf>
    <xf numFmtId="4" fontId="11" fillId="0" borderId="2" xfId="0" applyNumberFormat="1" applyFont="1" applyBorder="1" applyAlignment="1" applyProtection="1">
      <alignment vertical="top"/>
    </xf>
    <xf numFmtId="4" fontId="11" fillId="4" borderId="14" xfId="0" applyNumberFormat="1" applyFont="1" applyFill="1" applyBorder="1" applyAlignment="1" applyProtection="1">
      <alignment vertical="top"/>
    </xf>
    <xf numFmtId="0" fontId="0" fillId="0" borderId="13" xfId="0" applyBorder="1" applyProtection="1"/>
    <xf numFmtId="0" fontId="0" fillId="0" borderId="3" xfId="0" applyBorder="1" applyProtection="1"/>
    <xf numFmtId="0" fontId="0" fillId="0" borderId="14" xfId="0" applyBorder="1" applyProtection="1"/>
    <xf numFmtId="0" fontId="9" fillId="0" borderId="2" xfId="0" applyFont="1" applyBorder="1" applyProtection="1"/>
    <xf numFmtId="164" fontId="0" fillId="0" borderId="0" xfId="0" applyNumberFormat="1" applyProtection="1"/>
    <xf numFmtId="4" fontId="12" fillId="4" borderId="5" xfId="0" applyNumberFormat="1" applyFont="1" applyFill="1" applyBorder="1" applyAlignment="1" applyProtection="1">
      <alignment vertical="top"/>
      <protection locked="0"/>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22" fillId="0" borderId="0" xfId="0" applyFont="1" applyAlignment="1" applyProtection="1">
      <alignment horizontal="center" vertical="top" wrapText="1"/>
    </xf>
    <xf numFmtId="0" fontId="25"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justify" vertical="top" wrapText="1"/>
    </xf>
    <xf numFmtId="0" fontId="0" fillId="0" borderId="2"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1" fillId="6" borderId="0" xfId="0" applyNumberFormat="1" applyFont="1" applyFill="1" applyAlignment="1" applyProtection="1">
      <alignment horizontal="center" vertical="top" shrinkToFit="1"/>
    </xf>
    <xf numFmtId="0" fontId="1" fillId="6" borderId="0" xfId="0" applyFont="1" applyFill="1" applyAlignment="1" applyProtection="1">
      <alignment horizontal="center" vertical="top" shrinkToFit="1"/>
    </xf>
    <xf numFmtId="49" fontId="4" fillId="0" borderId="6" xfId="0" applyNumberFormat="1" applyFont="1" applyBorder="1" applyAlignment="1" applyProtection="1">
      <alignment horizontal="left" vertical="top" wrapText="1"/>
    </xf>
    <xf numFmtId="49" fontId="5" fillId="2" borderId="4" xfId="0" applyNumberFormat="1" applyFont="1" applyFill="1" applyBorder="1" applyAlignment="1" applyProtection="1">
      <alignment horizontal="left" vertical="top" wrapText="1"/>
    </xf>
    <xf numFmtId="49" fontId="4" fillId="0" borderId="0" xfId="0" applyNumberFormat="1" applyFont="1" applyBorder="1" applyAlignment="1" applyProtection="1">
      <alignment horizontal="left" vertical="top" wrapText="1"/>
    </xf>
    <xf numFmtId="0" fontId="20" fillId="0" borderId="15" xfId="0" applyFont="1" applyBorder="1" applyAlignment="1" applyProtection="1">
      <alignment horizontal="left" vertical="top" wrapText="1"/>
    </xf>
    <xf numFmtId="0" fontId="20" fillId="0" borderId="16" xfId="0" applyFont="1" applyBorder="1" applyAlignment="1" applyProtection="1">
      <alignment horizontal="left" vertical="top" wrapText="1"/>
    </xf>
    <xf numFmtId="0" fontId="20" fillId="0" borderId="1" xfId="0" applyFont="1" applyBorder="1" applyAlignment="1" applyProtection="1">
      <alignment horizontal="left" vertical="top" wrapText="1"/>
    </xf>
    <xf numFmtId="0" fontId="22" fillId="0" borderId="17" xfId="0" applyFont="1" applyBorder="1" applyAlignment="1" applyProtection="1">
      <alignment horizontal="center" vertical="center" wrapText="1"/>
    </xf>
    <xf numFmtId="49" fontId="27" fillId="7" borderId="7" xfId="0" applyNumberFormat="1" applyFont="1" applyFill="1" applyBorder="1" applyAlignment="1" applyProtection="1">
      <alignment horizontal="left" vertical="top" wrapText="1"/>
    </xf>
    <xf numFmtId="49" fontId="27" fillId="7" borderId="6" xfId="0" applyNumberFormat="1" applyFont="1" applyFill="1" applyBorder="1" applyAlignment="1" applyProtection="1">
      <alignment horizontal="left" vertical="top" wrapText="1"/>
    </xf>
    <xf numFmtId="49" fontId="27" fillId="7" borderId="8" xfId="0" applyNumberFormat="1" applyFont="1" applyFill="1" applyBorder="1" applyAlignment="1" applyProtection="1">
      <alignment horizontal="left" vertical="top" wrapText="1"/>
    </xf>
    <xf numFmtId="0" fontId="4"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11" fillId="0" borderId="0" xfId="0" applyFont="1" applyBorder="1" applyAlignment="1" applyProtection="1">
      <alignment horizontal="left" vertical="top" wrapText="1"/>
    </xf>
    <xf numFmtId="0" fontId="0" fillId="4" borderId="2" xfId="0" applyFill="1" applyBorder="1" applyAlignment="1" applyProtection="1">
      <alignment horizontal="center" vertical="top"/>
      <protection locked="0"/>
    </xf>
    <xf numFmtId="0" fontId="18" fillId="0" borderId="10" xfId="0" applyFont="1" applyBorder="1" applyAlignment="1" applyProtection="1">
      <alignment horizontal="center" vertical="center" wrapText="1"/>
    </xf>
    <xf numFmtId="0" fontId="18" fillId="0" borderId="11"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78F321E-48DA-4206-BC0A-456B58D9A15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4B76A-6BB3-45CB-B301-91917C781D40}">
  <sheetPr>
    <pageSetUpPr fitToPage="1"/>
  </sheetPr>
  <dimension ref="A2:I50"/>
  <sheetViews>
    <sheetView tabSelected="1" workbookViewId="0">
      <selection activeCell="B12" sqref="B12:E12"/>
    </sheetView>
  </sheetViews>
  <sheetFormatPr baseColWidth="10" defaultColWidth="11.42578125" defaultRowHeight="15" x14ac:dyDescent="0.25"/>
  <cols>
    <col min="1" max="1" width="8.28515625" style="18" customWidth="1"/>
    <col min="2" max="2" width="13.5703125" style="18" customWidth="1"/>
    <col min="3" max="3" width="17.85546875" style="18" customWidth="1"/>
    <col min="4" max="9" width="11.42578125" style="18"/>
    <col min="10" max="10" width="1.7109375" style="18" customWidth="1"/>
    <col min="11" max="16384" width="11.42578125" style="18"/>
  </cols>
  <sheetData>
    <row r="2" spans="1:9" s="19" customFormat="1" ht="108.75" customHeight="1" x14ac:dyDescent="0.25">
      <c r="A2" s="137" t="s">
        <v>129</v>
      </c>
      <c r="B2" s="137"/>
      <c r="C2" s="137"/>
      <c r="D2" s="137"/>
      <c r="E2" s="137"/>
      <c r="F2" s="137"/>
      <c r="G2" s="137"/>
      <c r="H2" s="137"/>
      <c r="I2" s="137"/>
    </row>
    <row r="5" spans="1:9" x14ac:dyDescent="0.25">
      <c r="D5" s="26"/>
      <c r="E5" s="26"/>
      <c r="F5" s="27"/>
      <c r="G5" s="27"/>
      <c r="H5" s="27"/>
      <c r="I5" s="28" t="s">
        <v>188</v>
      </c>
    </row>
    <row r="6" spans="1:9" x14ac:dyDescent="0.25">
      <c r="D6" s="26"/>
      <c r="E6" s="26"/>
      <c r="F6" s="27"/>
      <c r="G6" s="27"/>
      <c r="H6" s="27"/>
      <c r="I6" s="28"/>
    </row>
    <row r="7" spans="1:9" x14ac:dyDescent="0.25">
      <c r="D7" s="26"/>
      <c r="E7" s="26"/>
      <c r="F7" s="27"/>
      <c r="G7" s="27"/>
      <c r="H7" s="27"/>
      <c r="I7" s="29" t="s">
        <v>154</v>
      </c>
    </row>
    <row r="8" spans="1:9" ht="24.95" customHeight="1" x14ac:dyDescent="0.25"/>
    <row r="9" spans="1:9" ht="18.75" x14ac:dyDescent="0.3">
      <c r="A9" s="138" t="s">
        <v>130</v>
      </c>
      <c r="B9" s="138"/>
      <c r="C9" s="138"/>
      <c r="D9" s="138"/>
      <c r="E9" s="138"/>
      <c r="F9" s="138"/>
      <c r="G9" s="138"/>
      <c r="H9" s="138"/>
      <c r="I9" s="138"/>
    </row>
    <row r="10" spans="1:9" ht="15" customHeight="1" x14ac:dyDescent="0.25"/>
    <row r="11" spans="1:9" ht="15" customHeight="1" x14ac:dyDescent="0.25"/>
    <row r="12" spans="1:9" x14ac:dyDescent="0.25">
      <c r="A12" s="19" t="s">
        <v>131</v>
      </c>
      <c r="B12" s="139"/>
      <c r="C12" s="139"/>
      <c r="D12" s="139"/>
      <c r="E12" s="139"/>
      <c r="F12" s="135" t="s">
        <v>132</v>
      </c>
      <c r="G12" s="135"/>
      <c r="H12" s="135"/>
      <c r="I12" s="31"/>
    </row>
    <row r="13" spans="1:9" x14ac:dyDescent="0.25">
      <c r="A13" s="140" t="s">
        <v>133</v>
      </c>
      <c r="B13" s="140"/>
      <c r="C13" s="140"/>
      <c r="D13" s="140"/>
      <c r="E13" s="140"/>
      <c r="F13" s="140"/>
      <c r="G13" s="140"/>
      <c r="H13" s="140"/>
      <c r="I13" s="32"/>
    </row>
    <row r="14" spans="1:9" x14ac:dyDescent="0.25">
      <c r="A14" s="33"/>
      <c r="B14" s="33"/>
      <c r="C14" s="33"/>
      <c r="D14" s="33"/>
      <c r="E14" s="33"/>
      <c r="F14" s="33"/>
      <c r="G14" s="33"/>
      <c r="H14" s="33"/>
      <c r="I14" s="32"/>
    </row>
    <row r="15" spans="1:9" x14ac:dyDescent="0.25">
      <c r="A15" s="19" t="s">
        <v>134</v>
      </c>
      <c r="B15" s="19"/>
      <c r="C15" s="34"/>
      <c r="D15" s="135" t="s">
        <v>135</v>
      </c>
      <c r="E15" s="135"/>
      <c r="F15" s="136"/>
      <c r="G15" s="136"/>
      <c r="H15" s="136"/>
      <c r="I15" s="136"/>
    </row>
    <row r="16" spans="1:9" x14ac:dyDescent="0.25">
      <c r="B16" s="35"/>
      <c r="C16" s="35" t="s">
        <v>136</v>
      </c>
      <c r="D16" s="35"/>
      <c r="E16" s="35"/>
      <c r="F16" s="35" t="s">
        <v>137</v>
      </c>
      <c r="G16" s="35"/>
      <c r="H16" s="35"/>
      <c r="I16" s="19"/>
    </row>
    <row r="17" spans="1:9" x14ac:dyDescent="0.25">
      <c r="B17" s="35"/>
      <c r="C17" s="35"/>
      <c r="D17" s="35"/>
      <c r="E17" s="35"/>
      <c r="F17" s="35"/>
      <c r="G17" s="35"/>
      <c r="H17" s="35"/>
      <c r="I17" s="19"/>
    </row>
    <row r="18" spans="1:9" x14ac:dyDescent="0.25">
      <c r="A18" s="19" t="s">
        <v>138</v>
      </c>
      <c r="B18" s="31"/>
      <c r="C18" s="135" t="s">
        <v>139</v>
      </c>
      <c r="D18" s="135"/>
      <c r="E18" s="143"/>
      <c r="F18" s="143"/>
      <c r="G18" s="143"/>
      <c r="H18" s="36" t="s">
        <v>140</v>
      </c>
      <c r="I18" s="37"/>
    </row>
    <row r="19" spans="1:9" s="38" customFormat="1" x14ac:dyDescent="0.25">
      <c r="B19" s="39"/>
      <c r="C19" s="40"/>
      <c r="D19" s="40"/>
      <c r="E19" s="41"/>
      <c r="F19" s="41"/>
      <c r="G19" s="41"/>
      <c r="H19" s="41"/>
      <c r="I19" s="41"/>
    </row>
    <row r="20" spans="1:9" s="38" customFormat="1" x14ac:dyDescent="0.25">
      <c r="B20" s="39"/>
      <c r="C20" s="40"/>
      <c r="D20" s="40"/>
      <c r="E20" s="41"/>
      <c r="F20" s="41"/>
      <c r="G20" s="41"/>
      <c r="H20" s="41"/>
      <c r="I20" s="41"/>
    </row>
    <row r="21" spans="1:9" s="38" customFormat="1" x14ac:dyDescent="0.25">
      <c r="A21" s="42" t="s">
        <v>141</v>
      </c>
      <c r="B21" s="39"/>
      <c r="C21" s="136"/>
      <c r="D21" s="136"/>
      <c r="E21" s="136"/>
      <c r="F21" s="136"/>
      <c r="G21" s="136"/>
      <c r="H21" s="41" t="s">
        <v>142</v>
      </c>
      <c r="I21" s="37"/>
    </row>
    <row r="22" spans="1:9" s="38" customFormat="1" x14ac:dyDescent="0.25">
      <c r="A22" s="42"/>
      <c r="B22" s="39"/>
      <c r="C22" s="40"/>
      <c r="D22" s="40"/>
      <c r="E22" s="40"/>
      <c r="F22" s="40"/>
      <c r="G22" s="40"/>
      <c r="H22" s="41"/>
      <c r="I22" s="36"/>
    </row>
    <row r="23" spans="1:9" x14ac:dyDescent="0.25">
      <c r="A23" s="19" t="s">
        <v>143</v>
      </c>
      <c r="B23" s="19"/>
      <c r="C23" s="19"/>
      <c r="D23" s="19"/>
      <c r="E23" s="19"/>
      <c r="F23" s="19"/>
      <c r="G23" s="19"/>
      <c r="H23" s="19"/>
      <c r="I23" s="19"/>
    </row>
    <row r="24" spans="1:9" ht="15" customHeight="1" x14ac:dyDescent="0.25">
      <c r="A24" s="19"/>
      <c r="B24" s="19"/>
      <c r="C24" s="19"/>
      <c r="D24" s="19"/>
      <c r="E24" s="19"/>
      <c r="F24" s="19"/>
      <c r="G24" s="19"/>
      <c r="H24" s="19"/>
      <c r="I24" s="19"/>
    </row>
    <row r="25" spans="1:9" ht="56.25" customHeight="1" x14ac:dyDescent="0.25">
      <c r="A25" s="144" t="s">
        <v>144</v>
      </c>
      <c r="B25" s="144"/>
      <c r="C25" s="144"/>
      <c r="D25" s="144"/>
      <c r="E25" s="144"/>
      <c r="F25" s="144"/>
      <c r="G25" s="144"/>
      <c r="H25" s="144"/>
      <c r="I25" s="19"/>
    </row>
    <row r="26" spans="1:9" ht="15" customHeight="1" x14ac:dyDescent="0.25">
      <c r="A26" s="19"/>
      <c r="B26" s="19"/>
      <c r="C26" s="19"/>
      <c r="D26" s="19"/>
      <c r="E26" s="19"/>
      <c r="F26" s="19"/>
      <c r="G26" s="19"/>
      <c r="H26" s="19"/>
      <c r="I26" s="19"/>
    </row>
    <row r="27" spans="1:9" ht="15" customHeight="1" x14ac:dyDescent="0.25">
      <c r="A27" s="43" t="s">
        <v>145</v>
      </c>
      <c r="B27" s="19"/>
      <c r="C27" s="19"/>
      <c r="D27" s="19"/>
      <c r="E27" s="19"/>
      <c r="F27" s="19"/>
      <c r="G27" s="19"/>
      <c r="H27" s="19"/>
    </row>
    <row r="28" spans="1:9" ht="15" customHeight="1" x14ac:dyDescent="0.25">
      <c r="A28" s="19"/>
      <c r="B28" s="19"/>
      <c r="C28" s="19"/>
      <c r="D28" s="19"/>
      <c r="E28" s="19"/>
      <c r="F28" s="19"/>
      <c r="G28" s="19"/>
      <c r="H28" s="19"/>
    </row>
    <row r="29" spans="1:9" ht="15" customHeight="1" x14ac:dyDescent="0.25">
      <c r="A29" s="43" t="s">
        <v>146</v>
      </c>
      <c r="B29" s="145" t="str">
        <f>+IFERROR(IF(ISNUMBER('Anexo I Tabla Desglose Precio'!J101),IF('Anexo I Tabla Desglose Precio'!J101&lt;=30406.27,'Anexo I Tabla Desglose Precio'!J101,"ERROR: no debe superar 30.406,27"),"revisar desglose precio"),"desglose precio incompleto/incorrecto")</f>
        <v>revisar desglose precio</v>
      </c>
      <c r="C29" s="146"/>
      <c r="D29" s="19" t="s">
        <v>147</v>
      </c>
      <c r="E29" s="19"/>
      <c r="F29" s="19"/>
      <c r="G29" s="19"/>
      <c r="H29" s="19"/>
    </row>
    <row r="30" spans="1:9" ht="15" customHeight="1" x14ac:dyDescent="0.25">
      <c r="A30" s="19"/>
      <c r="B30" s="19"/>
      <c r="C30" s="19"/>
      <c r="D30" s="19"/>
      <c r="E30" s="19"/>
      <c r="F30" s="19"/>
      <c r="G30" s="19"/>
      <c r="H30" s="19"/>
    </row>
    <row r="31" spans="1:9" ht="35.1" customHeight="1" x14ac:dyDescent="0.25">
      <c r="A31" s="141" t="s">
        <v>148</v>
      </c>
      <c r="B31" s="141"/>
      <c r="C31" s="141"/>
      <c r="D31" s="141"/>
      <c r="E31" s="141"/>
      <c r="F31" s="141"/>
      <c r="G31" s="141"/>
      <c r="H31" s="141"/>
      <c r="I31" s="19"/>
    </row>
    <row r="32" spans="1:9" ht="35.1" customHeight="1" x14ac:dyDescent="0.25">
      <c r="A32" s="141" t="s">
        <v>149</v>
      </c>
      <c r="B32" s="141"/>
      <c r="C32" s="141"/>
      <c r="D32" s="141"/>
      <c r="E32" s="141"/>
      <c r="F32" s="141"/>
      <c r="G32" s="141"/>
      <c r="H32" s="141"/>
      <c r="I32" s="19"/>
    </row>
    <row r="33" spans="1:9" ht="35.1" customHeight="1" x14ac:dyDescent="0.25">
      <c r="A33" s="141" t="s">
        <v>150</v>
      </c>
      <c r="B33" s="141"/>
      <c r="C33" s="141"/>
      <c r="D33" s="141"/>
      <c r="E33" s="141"/>
      <c r="F33" s="141"/>
      <c r="G33" s="141"/>
      <c r="H33" s="141"/>
      <c r="I33" s="19"/>
    </row>
    <row r="34" spans="1:9" ht="45" customHeight="1" x14ac:dyDescent="0.25">
      <c r="A34" s="141" t="s">
        <v>151</v>
      </c>
      <c r="B34" s="141"/>
      <c r="C34" s="141"/>
      <c r="D34" s="141"/>
      <c r="E34" s="141"/>
      <c r="F34" s="141"/>
      <c r="G34" s="141"/>
      <c r="H34" s="141"/>
      <c r="I34" s="19"/>
    </row>
    <row r="35" spans="1:9" ht="15" customHeight="1" x14ac:dyDescent="0.25">
      <c r="A35" s="19"/>
      <c r="B35" s="19"/>
      <c r="C35" s="19"/>
      <c r="D35" s="19"/>
      <c r="E35" s="19"/>
      <c r="F35" s="19"/>
      <c r="G35" s="19"/>
      <c r="H35" s="19"/>
      <c r="I35" s="19"/>
    </row>
    <row r="36" spans="1:9" x14ac:dyDescent="0.25">
      <c r="A36" s="43" t="s">
        <v>152</v>
      </c>
      <c r="B36" s="19"/>
      <c r="C36" s="19"/>
      <c r="D36" s="19"/>
      <c r="E36" s="19"/>
      <c r="F36" s="19"/>
      <c r="G36" s="19"/>
      <c r="H36" s="19"/>
      <c r="I36" s="19"/>
    </row>
    <row r="37" spans="1:9" ht="8.1" customHeight="1" x14ac:dyDescent="0.25">
      <c r="A37" s="19"/>
      <c r="B37" s="19"/>
      <c r="C37" s="19"/>
      <c r="D37" s="19"/>
      <c r="E37" s="19"/>
      <c r="F37" s="19"/>
      <c r="G37" s="19"/>
      <c r="H37" s="19"/>
      <c r="I37" s="19"/>
    </row>
    <row r="42" spans="1:9" x14ac:dyDescent="0.25">
      <c r="B42" s="44" t="s">
        <v>153</v>
      </c>
    </row>
    <row r="50" spans="2:7" x14ac:dyDescent="0.25">
      <c r="B50" s="18" t="s">
        <v>126</v>
      </c>
      <c r="C50" s="142"/>
      <c r="D50" s="142"/>
      <c r="E50" s="142"/>
      <c r="F50" s="142"/>
      <c r="G50" s="142"/>
    </row>
  </sheetData>
  <sheetProtection algorithmName="SHA-512" hashValue="2GK5CuPoIGAQLGcrTdwpyvpGsLL2+R66VRpVp2p81BMUrWW88M1qXoH/fRiH8Qla8gLsv476NjwGMMoRLXMYWA==" saltValue="nqkQeUt0G9pRjlu1kEu+sA==" spinCount="100000" sheet="1" objects="1" scenarios="1" selectLockedCells="1"/>
  <mergeCells count="17">
    <mergeCell ref="A32:H32"/>
    <mergeCell ref="A33:H33"/>
    <mergeCell ref="A34:H34"/>
    <mergeCell ref="C50:G50"/>
    <mergeCell ref="C18:D18"/>
    <mergeCell ref="E18:G18"/>
    <mergeCell ref="C21:G21"/>
    <mergeCell ref="A25:H25"/>
    <mergeCell ref="B29:C29"/>
    <mergeCell ref="A31:H31"/>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F7D33-D0CB-4CE4-A315-169EF7F3034D}">
  <sheetPr>
    <pageSetUpPr fitToPage="1"/>
  </sheetPr>
  <dimension ref="A1:J113"/>
  <sheetViews>
    <sheetView workbookViewId="0">
      <pane ySplit="6" topLeftCell="A7" activePane="bottomLeft" state="frozen"/>
      <selection pane="bottomLeft" activeCell="I8" sqref="I8"/>
    </sheetView>
  </sheetViews>
  <sheetFormatPr baseColWidth="10" defaultRowHeight="15" x14ac:dyDescent="0.25"/>
  <cols>
    <col min="1" max="1" width="10.7109375" style="18" customWidth="1"/>
    <col min="2" max="2" width="8.7109375" style="18" customWidth="1"/>
    <col min="3" max="3" width="4.7109375" style="18" customWidth="1"/>
    <col min="4" max="4" width="31.42578125" style="18" customWidth="1"/>
    <col min="5" max="5" width="6.85546875" style="133" bestFit="1" customWidth="1"/>
    <col min="6" max="6" width="8.140625" style="18" bestFit="1" customWidth="1"/>
    <col min="7" max="7" width="14.28515625" style="23" bestFit="1" customWidth="1"/>
    <col min="8" max="8" width="10.7109375" style="23" customWidth="1"/>
    <col min="9" max="10" width="12.7109375" style="23" customWidth="1"/>
    <col min="11" max="16384" width="11.42578125" style="18"/>
  </cols>
  <sheetData>
    <row r="1" spans="1:10" ht="73.5" customHeight="1" thickBot="1" x14ac:dyDescent="0.3">
      <c r="A1" s="150" t="s">
        <v>121</v>
      </c>
      <c r="B1" s="151"/>
      <c r="C1" s="151"/>
      <c r="D1" s="151"/>
      <c r="E1" s="151"/>
      <c r="F1" s="151"/>
      <c r="G1" s="151"/>
      <c r="H1" s="151"/>
      <c r="I1" s="151"/>
      <c r="J1" s="152"/>
    </row>
    <row r="2" spans="1:10" ht="60" customHeight="1" x14ac:dyDescent="0.25">
      <c r="A2" s="153" t="s">
        <v>122</v>
      </c>
      <c r="B2" s="153"/>
      <c r="C2" s="153"/>
      <c r="D2" s="153"/>
      <c r="E2" s="153"/>
      <c r="F2" s="153"/>
      <c r="G2" s="153"/>
      <c r="H2" s="153"/>
      <c r="I2" s="153"/>
      <c r="J2" s="153"/>
    </row>
    <row r="3" spans="1:10" x14ac:dyDescent="0.25">
      <c r="A3" s="19"/>
      <c r="B3" s="30"/>
      <c r="C3" s="19"/>
      <c r="D3" s="19"/>
      <c r="E3" s="19"/>
      <c r="F3" s="19"/>
      <c r="G3" s="19"/>
      <c r="H3" s="18"/>
      <c r="I3" s="18"/>
      <c r="J3" s="18"/>
    </row>
    <row r="4" spans="1:10" ht="15.75" x14ac:dyDescent="0.25">
      <c r="A4" s="20" t="s">
        <v>128</v>
      </c>
      <c r="B4" s="30"/>
      <c r="C4" s="19"/>
      <c r="D4" s="19"/>
      <c r="E4" s="19"/>
      <c r="F4" s="19"/>
      <c r="G4" s="19"/>
      <c r="H4" s="18"/>
      <c r="I4" s="18"/>
      <c r="J4" s="18"/>
    </row>
    <row r="5" spans="1:10" ht="8.1" customHeight="1" x14ac:dyDescent="0.25">
      <c r="A5" s="89"/>
      <c r="B5" s="19"/>
      <c r="C5" s="19"/>
      <c r="D5" s="19"/>
      <c r="E5" s="90"/>
      <c r="F5" s="19"/>
      <c r="G5" s="91"/>
      <c r="H5" s="91"/>
      <c r="I5" s="91"/>
      <c r="J5" s="91"/>
    </row>
    <row r="6" spans="1:10" x14ac:dyDescent="0.25">
      <c r="A6" s="92" t="s">
        <v>0</v>
      </c>
      <c r="B6" s="92" t="s">
        <v>9</v>
      </c>
      <c r="C6" s="92" t="s">
        <v>10</v>
      </c>
      <c r="D6" s="93" t="s">
        <v>1</v>
      </c>
      <c r="E6" s="94" t="s">
        <v>116</v>
      </c>
      <c r="F6" s="92" t="s">
        <v>11</v>
      </c>
      <c r="G6" s="95" t="s">
        <v>12</v>
      </c>
      <c r="H6" s="96" t="s">
        <v>13</v>
      </c>
      <c r="I6" s="96" t="s">
        <v>182</v>
      </c>
      <c r="J6" s="96" t="s">
        <v>2</v>
      </c>
    </row>
    <row r="7" spans="1:10" x14ac:dyDescent="0.25">
      <c r="A7" s="97" t="s">
        <v>15</v>
      </c>
      <c r="B7" s="97" t="s">
        <v>16</v>
      </c>
      <c r="C7" s="97" t="s">
        <v>17</v>
      </c>
      <c r="D7" s="148" t="s">
        <v>3</v>
      </c>
      <c r="E7" s="148"/>
      <c r="F7" s="148"/>
      <c r="G7" s="148"/>
      <c r="H7" s="98"/>
      <c r="I7" s="99"/>
      <c r="J7" s="99"/>
    </row>
    <row r="8" spans="1:10" ht="22.5" customHeight="1" x14ac:dyDescent="0.25">
      <c r="A8" s="100" t="s">
        <v>91</v>
      </c>
      <c r="B8" s="101" t="s">
        <v>18</v>
      </c>
      <c r="C8" s="101" t="s">
        <v>19</v>
      </c>
      <c r="D8" s="147" t="s">
        <v>20</v>
      </c>
      <c r="E8" s="147"/>
      <c r="F8" s="147"/>
      <c r="G8" s="147"/>
      <c r="H8" s="102">
        <v>1</v>
      </c>
      <c r="I8" s="134"/>
      <c r="J8" s="103">
        <f>+ROUND(+ROUND(H8,1)*ROUND(I8,2),2)</f>
        <v>0</v>
      </c>
    </row>
    <row r="9" spans="1:10" ht="60" customHeight="1" x14ac:dyDescent="0.25">
      <c r="A9" s="104"/>
      <c r="B9" s="104"/>
      <c r="C9" s="104"/>
      <c r="D9" s="149" t="s">
        <v>21</v>
      </c>
      <c r="E9" s="149"/>
      <c r="F9" s="149"/>
      <c r="G9" s="149"/>
      <c r="H9" s="105"/>
      <c r="I9" s="105"/>
      <c r="J9" s="105"/>
    </row>
    <row r="10" spans="1:10" x14ac:dyDescent="0.25">
      <c r="A10" s="104"/>
      <c r="B10" s="104"/>
      <c r="C10" s="104"/>
      <c r="D10" s="106"/>
      <c r="E10" s="107">
        <v>1</v>
      </c>
      <c r="F10" s="108">
        <v>0</v>
      </c>
      <c r="G10" s="109">
        <v>1</v>
      </c>
      <c r="H10" s="105"/>
      <c r="I10" s="105"/>
      <c r="J10" s="105"/>
    </row>
    <row r="11" spans="1:10" ht="22.5" customHeight="1" x14ac:dyDescent="0.25">
      <c r="A11" s="100" t="s">
        <v>92</v>
      </c>
      <c r="B11" s="101" t="s">
        <v>18</v>
      </c>
      <c r="C11" s="101" t="s">
        <v>22</v>
      </c>
      <c r="D11" s="147" t="s">
        <v>23</v>
      </c>
      <c r="E11" s="147"/>
      <c r="F11" s="147"/>
      <c r="G11" s="147"/>
      <c r="H11" s="102">
        <v>1</v>
      </c>
      <c r="I11" s="134"/>
      <c r="J11" s="103">
        <f>+ROUND(+ROUND(H11,1)*ROUND(I11,2),2)</f>
        <v>0</v>
      </c>
    </row>
    <row r="12" spans="1:10" ht="80.099999999999994" customHeight="1" x14ac:dyDescent="0.25">
      <c r="A12" s="104"/>
      <c r="B12" s="104"/>
      <c r="C12" s="104"/>
      <c r="D12" s="149" t="s">
        <v>24</v>
      </c>
      <c r="E12" s="149"/>
      <c r="F12" s="149"/>
      <c r="G12" s="149"/>
      <c r="H12" s="105"/>
      <c r="I12" s="105"/>
      <c r="J12" s="105"/>
    </row>
    <row r="13" spans="1:10" x14ac:dyDescent="0.25">
      <c r="A13" s="104"/>
      <c r="B13" s="104"/>
      <c r="C13" s="104"/>
      <c r="D13" s="106"/>
      <c r="E13" s="107">
        <v>1</v>
      </c>
      <c r="F13" s="108">
        <v>0</v>
      </c>
      <c r="G13" s="109">
        <v>1</v>
      </c>
      <c r="H13" s="105"/>
      <c r="I13" s="105"/>
      <c r="J13" s="105"/>
    </row>
    <row r="14" spans="1:10" x14ac:dyDescent="0.25">
      <c r="A14" s="100" t="s">
        <v>93</v>
      </c>
      <c r="B14" s="101" t="s">
        <v>18</v>
      </c>
      <c r="C14" s="101" t="s">
        <v>25</v>
      </c>
      <c r="D14" s="147" t="s">
        <v>26</v>
      </c>
      <c r="E14" s="147"/>
      <c r="F14" s="147"/>
      <c r="G14" s="147"/>
      <c r="H14" s="102">
        <v>16</v>
      </c>
      <c r="I14" s="134"/>
      <c r="J14" s="103">
        <f>+ROUND(+ROUND(H14,1)*ROUND(I14,2),2)</f>
        <v>0</v>
      </c>
    </row>
    <row r="15" spans="1:10" ht="120" customHeight="1" x14ac:dyDescent="0.25">
      <c r="A15" s="104"/>
      <c r="B15" s="104"/>
      <c r="C15" s="104"/>
      <c r="D15" s="149" t="s">
        <v>27</v>
      </c>
      <c r="E15" s="149"/>
      <c r="F15" s="149"/>
      <c r="G15" s="149"/>
      <c r="H15" s="105"/>
      <c r="I15" s="105"/>
      <c r="J15" s="105"/>
    </row>
    <row r="16" spans="1:10" x14ac:dyDescent="0.25">
      <c r="A16" s="104"/>
      <c r="B16" s="104"/>
      <c r="C16" s="104"/>
      <c r="D16" s="106"/>
      <c r="E16" s="107">
        <v>16</v>
      </c>
      <c r="F16" s="108">
        <v>0</v>
      </c>
      <c r="G16" s="109">
        <v>16</v>
      </c>
      <c r="H16" s="105"/>
      <c r="I16" s="105"/>
      <c r="J16" s="105"/>
    </row>
    <row r="17" spans="1:10" x14ac:dyDescent="0.25">
      <c r="A17" s="100" t="s">
        <v>94</v>
      </c>
      <c r="B17" s="101" t="s">
        <v>18</v>
      </c>
      <c r="C17" s="101" t="s">
        <v>19</v>
      </c>
      <c r="D17" s="147" t="s">
        <v>28</v>
      </c>
      <c r="E17" s="147"/>
      <c r="F17" s="147"/>
      <c r="G17" s="147"/>
      <c r="H17" s="102">
        <v>1</v>
      </c>
      <c r="I17" s="134"/>
      <c r="J17" s="103">
        <f>+ROUND(+ROUND(H17,1)*ROUND(I17,2),2)</f>
        <v>0</v>
      </c>
    </row>
    <row r="18" spans="1:10" ht="45" customHeight="1" x14ac:dyDescent="0.25">
      <c r="A18" s="104"/>
      <c r="B18" s="104"/>
      <c r="C18" s="104"/>
      <c r="D18" s="149" t="s">
        <v>29</v>
      </c>
      <c r="E18" s="149"/>
      <c r="F18" s="149"/>
      <c r="G18" s="149"/>
      <c r="H18" s="105"/>
      <c r="I18" s="105"/>
      <c r="J18" s="105"/>
    </row>
    <row r="19" spans="1:10" x14ac:dyDescent="0.25">
      <c r="A19" s="104"/>
      <c r="B19" s="104"/>
      <c r="C19" s="104"/>
      <c r="D19" s="106"/>
      <c r="E19" s="107">
        <v>1</v>
      </c>
      <c r="F19" s="108">
        <v>0</v>
      </c>
      <c r="G19" s="109">
        <v>1</v>
      </c>
      <c r="H19" s="105"/>
      <c r="I19" s="105"/>
      <c r="J19" s="105"/>
    </row>
    <row r="20" spans="1:10" x14ac:dyDescent="0.25">
      <c r="A20" s="100" t="s">
        <v>95</v>
      </c>
      <c r="B20" s="101" t="s">
        <v>18</v>
      </c>
      <c r="C20" s="101" t="s">
        <v>30</v>
      </c>
      <c r="D20" s="147" t="s">
        <v>31</v>
      </c>
      <c r="E20" s="147"/>
      <c r="F20" s="147"/>
      <c r="G20" s="147"/>
      <c r="H20" s="102">
        <v>2</v>
      </c>
      <c r="I20" s="134"/>
      <c r="J20" s="103">
        <f>+ROUND(+ROUND(H20,1)*ROUND(I20,2),2)</f>
        <v>0</v>
      </c>
    </row>
    <row r="21" spans="1:10" ht="78.75" customHeight="1" x14ac:dyDescent="0.25">
      <c r="A21" s="104"/>
      <c r="B21" s="104"/>
      <c r="C21" s="104"/>
      <c r="D21" s="149" t="s">
        <v>32</v>
      </c>
      <c r="E21" s="149"/>
      <c r="F21" s="149"/>
      <c r="G21" s="149"/>
      <c r="H21" s="105"/>
      <c r="I21" s="105"/>
      <c r="J21" s="105"/>
    </row>
    <row r="22" spans="1:10" x14ac:dyDescent="0.25">
      <c r="A22" s="104"/>
      <c r="B22" s="104"/>
      <c r="C22" s="104"/>
      <c r="D22" s="110" t="s">
        <v>33</v>
      </c>
      <c r="E22" s="107">
        <v>2</v>
      </c>
      <c r="F22" s="108">
        <v>0</v>
      </c>
      <c r="G22" s="109">
        <v>2</v>
      </c>
      <c r="H22" s="105"/>
      <c r="I22" s="105"/>
      <c r="J22" s="105"/>
    </row>
    <row r="23" spans="1:10" x14ac:dyDescent="0.25">
      <c r="A23" s="100" t="s">
        <v>96</v>
      </c>
      <c r="B23" s="101" t="s">
        <v>18</v>
      </c>
      <c r="C23" s="101" t="s">
        <v>19</v>
      </c>
      <c r="D23" s="147" t="s">
        <v>34</v>
      </c>
      <c r="E23" s="147"/>
      <c r="F23" s="147"/>
      <c r="G23" s="147"/>
      <c r="H23" s="102">
        <v>1</v>
      </c>
      <c r="I23" s="134"/>
      <c r="J23" s="103">
        <f>+ROUND(+ROUND(H23,1)*ROUND(I23,2),2)</f>
        <v>0</v>
      </c>
    </row>
    <row r="24" spans="1:10" ht="200.1" customHeight="1" x14ac:dyDescent="0.25">
      <c r="A24" s="104"/>
      <c r="B24" s="104"/>
      <c r="C24" s="104"/>
      <c r="D24" s="149" t="s">
        <v>35</v>
      </c>
      <c r="E24" s="149"/>
      <c r="F24" s="149"/>
      <c r="G24" s="149"/>
      <c r="H24" s="105"/>
      <c r="I24" s="105"/>
      <c r="J24" s="105"/>
    </row>
    <row r="25" spans="1:10" x14ac:dyDescent="0.25">
      <c r="A25" s="104"/>
      <c r="B25" s="104"/>
      <c r="C25" s="104"/>
      <c r="D25" s="106"/>
      <c r="E25" s="107">
        <v>1</v>
      </c>
      <c r="F25" s="108">
        <v>0</v>
      </c>
      <c r="G25" s="109">
        <v>1</v>
      </c>
      <c r="H25" s="105"/>
      <c r="I25" s="105"/>
      <c r="J25" s="105"/>
    </row>
    <row r="26" spans="1:10" x14ac:dyDescent="0.25">
      <c r="A26" s="100" t="s">
        <v>97</v>
      </c>
      <c r="B26" s="101" t="s">
        <v>18</v>
      </c>
      <c r="C26" s="101" t="s">
        <v>19</v>
      </c>
      <c r="D26" s="147" t="s">
        <v>36</v>
      </c>
      <c r="E26" s="147"/>
      <c r="F26" s="147"/>
      <c r="G26" s="147"/>
      <c r="H26" s="102">
        <v>1</v>
      </c>
      <c r="I26" s="134"/>
      <c r="J26" s="103">
        <f>+ROUND(+ROUND(H26,1)*ROUND(I26,2),2)</f>
        <v>0</v>
      </c>
    </row>
    <row r="27" spans="1:10" ht="146.25" customHeight="1" x14ac:dyDescent="0.25">
      <c r="A27" s="104"/>
      <c r="B27" s="104"/>
      <c r="C27" s="104"/>
      <c r="D27" s="149" t="s">
        <v>37</v>
      </c>
      <c r="E27" s="149"/>
      <c r="F27" s="149"/>
      <c r="G27" s="149"/>
      <c r="H27" s="105"/>
      <c r="I27" s="105"/>
      <c r="J27" s="105"/>
    </row>
    <row r="28" spans="1:10" x14ac:dyDescent="0.25">
      <c r="A28" s="104"/>
      <c r="B28" s="104"/>
      <c r="C28" s="104"/>
      <c r="D28" s="106"/>
      <c r="E28" s="107">
        <v>1</v>
      </c>
      <c r="F28" s="108">
        <v>0</v>
      </c>
      <c r="G28" s="109">
        <v>1</v>
      </c>
      <c r="H28" s="105"/>
      <c r="I28" s="105"/>
      <c r="J28" s="105"/>
    </row>
    <row r="29" spans="1:10" x14ac:dyDescent="0.25">
      <c r="A29" s="100" t="s">
        <v>98</v>
      </c>
      <c r="B29" s="101" t="s">
        <v>18</v>
      </c>
      <c r="C29" s="101" t="s">
        <v>30</v>
      </c>
      <c r="D29" s="147" t="s">
        <v>38</v>
      </c>
      <c r="E29" s="147"/>
      <c r="F29" s="147"/>
      <c r="G29" s="147"/>
      <c r="H29" s="102">
        <v>1</v>
      </c>
      <c r="I29" s="134"/>
      <c r="J29" s="103">
        <f>+ROUND(+ROUND(H29,1)*ROUND(I29,2),2)</f>
        <v>0</v>
      </c>
    </row>
    <row r="30" spans="1:10" ht="101.25" customHeight="1" x14ac:dyDescent="0.25">
      <c r="A30" s="104"/>
      <c r="B30" s="104"/>
      <c r="C30" s="104"/>
      <c r="D30" s="149" t="s">
        <v>39</v>
      </c>
      <c r="E30" s="149"/>
      <c r="F30" s="149"/>
      <c r="G30" s="149"/>
      <c r="H30" s="105"/>
      <c r="I30" s="105"/>
      <c r="J30" s="105"/>
    </row>
    <row r="31" spans="1:10" x14ac:dyDescent="0.25">
      <c r="A31" s="104"/>
      <c r="B31" s="104"/>
      <c r="C31" s="104"/>
      <c r="D31" s="106"/>
      <c r="E31" s="107">
        <v>1</v>
      </c>
      <c r="F31" s="108">
        <v>0</v>
      </c>
      <c r="G31" s="109">
        <v>1</v>
      </c>
      <c r="H31" s="105"/>
      <c r="I31" s="105"/>
      <c r="J31" s="105"/>
    </row>
    <row r="32" spans="1:10" x14ac:dyDescent="0.25">
      <c r="A32" s="100" t="s">
        <v>99</v>
      </c>
      <c r="B32" s="101" t="s">
        <v>18</v>
      </c>
      <c r="C32" s="101" t="s">
        <v>30</v>
      </c>
      <c r="D32" s="147" t="s">
        <v>40</v>
      </c>
      <c r="E32" s="147"/>
      <c r="F32" s="147"/>
      <c r="G32" s="147"/>
      <c r="H32" s="102">
        <v>1</v>
      </c>
      <c r="I32" s="134"/>
      <c r="J32" s="103">
        <f>+ROUND(+ROUND(H32,1)*ROUND(I32,2),2)</f>
        <v>0</v>
      </c>
    </row>
    <row r="33" spans="1:10" ht="78.75" customHeight="1" x14ac:dyDescent="0.25">
      <c r="A33" s="104"/>
      <c r="B33" s="104"/>
      <c r="C33" s="104"/>
      <c r="D33" s="149" t="s">
        <v>41</v>
      </c>
      <c r="E33" s="149"/>
      <c r="F33" s="149"/>
      <c r="G33" s="149"/>
      <c r="H33" s="105"/>
      <c r="I33" s="105"/>
      <c r="J33" s="105"/>
    </row>
    <row r="34" spans="1:10" x14ac:dyDescent="0.25">
      <c r="A34" s="104"/>
      <c r="B34" s="104"/>
      <c r="C34" s="104"/>
      <c r="D34" s="106"/>
      <c r="E34" s="107">
        <v>1</v>
      </c>
      <c r="F34" s="108">
        <v>0</v>
      </c>
      <c r="G34" s="109">
        <v>1</v>
      </c>
      <c r="H34" s="105"/>
      <c r="I34" s="105"/>
      <c r="J34" s="105"/>
    </row>
    <row r="35" spans="1:10" x14ac:dyDescent="0.25">
      <c r="A35" s="100" t="s">
        <v>100</v>
      </c>
      <c r="B35" s="101" t="s">
        <v>18</v>
      </c>
      <c r="C35" s="101" t="s">
        <v>30</v>
      </c>
      <c r="D35" s="147" t="s">
        <v>42</v>
      </c>
      <c r="E35" s="147"/>
      <c r="F35" s="147"/>
      <c r="G35" s="147"/>
      <c r="H35" s="102">
        <v>3</v>
      </c>
      <c r="I35" s="134"/>
      <c r="J35" s="103">
        <f>+ROUND(+ROUND(H35,1)*ROUND(I35,2),2)</f>
        <v>0</v>
      </c>
    </row>
    <row r="36" spans="1:10" x14ac:dyDescent="0.25">
      <c r="A36" s="104"/>
      <c r="B36" s="104"/>
      <c r="C36" s="104"/>
      <c r="D36" s="110" t="s">
        <v>43</v>
      </c>
      <c r="E36" s="107">
        <v>1</v>
      </c>
      <c r="F36" s="108">
        <v>0</v>
      </c>
      <c r="G36" s="109">
        <v>1</v>
      </c>
      <c r="H36" s="105"/>
      <c r="I36" s="105"/>
      <c r="J36" s="105"/>
    </row>
    <row r="37" spans="1:10" x14ac:dyDescent="0.25">
      <c r="A37" s="104"/>
      <c r="B37" s="104"/>
      <c r="C37" s="104"/>
      <c r="D37" s="110" t="s">
        <v>44</v>
      </c>
      <c r="E37" s="107">
        <v>1</v>
      </c>
      <c r="F37" s="108">
        <v>0</v>
      </c>
      <c r="G37" s="109">
        <v>1</v>
      </c>
      <c r="H37" s="105"/>
      <c r="I37" s="105"/>
      <c r="J37" s="105"/>
    </row>
    <row r="38" spans="1:10" x14ac:dyDescent="0.25">
      <c r="A38" s="104"/>
      <c r="B38" s="104"/>
      <c r="C38" s="104"/>
      <c r="D38" s="110" t="s">
        <v>45</v>
      </c>
      <c r="E38" s="107">
        <v>1</v>
      </c>
      <c r="F38" s="108">
        <v>0</v>
      </c>
      <c r="G38" s="109">
        <v>1</v>
      </c>
      <c r="H38" s="105"/>
      <c r="I38" s="105"/>
      <c r="J38" s="105"/>
    </row>
    <row r="39" spans="1:10" x14ac:dyDescent="0.25">
      <c r="A39" s="100" t="s">
        <v>101</v>
      </c>
      <c r="B39" s="101" t="s">
        <v>18</v>
      </c>
      <c r="C39" s="101" t="s">
        <v>30</v>
      </c>
      <c r="D39" s="147" t="s">
        <v>46</v>
      </c>
      <c r="E39" s="147"/>
      <c r="F39" s="147"/>
      <c r="G39" s="147"/>
      <c r="H39" s="102">
        <v>2</v>
      </c>
      <c r="I39" s="134"/>
      <c r="J39" s="103">
        <f>+ROUND(+ROUND(H39,1)*ROUND(I39,2),2)</f>
        <v>0</v>
      </c>
    </row>
    <row r="40" spans="1:10" ht="112.5" customHeight="1" x14ac:dyDescent="0.25">
      <c r="A40" s="104"/>
      <c r="B40" s="104"/>
      <c r="C40" s="104"/>
      <c r="D40" s="149" t="s">
        <v>47</v>
      </c>
      <c r="E40" s="149"/>
      <c r="F40" s="149"/>
      <c r="G40" s="149"/>
      <c r="H40" s="105"/>
      <c r="I40" s="105"/>
      <c r="J40" s="105"/>
    </row>
    <row r="41" spans="1:10" x14ac:dyDescent="0.25">
      <c r="A41" s="104"/>
      <c r="B41" s="104"/>
      <c r="C41" s="104"/>
      <c r="D41" s="110" t="s">
        <v>48</v>
      </c>
      <c r="E41" s="107">
        <v>1</v>
      </c>
      <c r="F41" s="108">
        <v>0</v>
      </c>
      <c r="G41" s="109">
        <v>1</v>
      </c>
      <c r="H41" s="105"/>
      <c r="I41" s="105"/>
      <c r="J41" s="105"/>
    </row>
    <row r="42" spans="1:10" x14ac:dyDescent="0.25">
      <c r="A42" s="104"/>
      <c r="B42" s="104"/>
      <c r="C42" s="104"/>
      <c r="D42" s="110" t="s">
        <v>49</v>
      </c>
      <c r="E42" s="107">
        <v>1</v>
      </c>
      <c r="F42" s="108">
        <v>0</v>
      </c>
      <c r="G42" s="109">
        <v>1</v>
      </c>
      <c r="H42" s="111"/>
      <c r="I42" s="111"/>
      <c r="J42" s="105"/>
    </row>
    <row r="43" spans="1:10" x14ac:dyDescent="0.25">
      <c r="A43" s="112"/>
      <c r="B43" s="113" t="s">
        <v>90</v>
      </c>
      <c r="C43" s="112"/>
      <c r="D43" s="114"/>
      <c r="E43" s="115"/>
      <c r="F43" s="116"/>
      <c r="G43" s="117" t="s">
        <v>50</v>
      </c>
      <c r="H43" s="118"/>
      <c r="I43" s="119"/>
      <c r="J43" s="120">
        <f>+SUM(J8:J39)</f>
        <v>0</v>
      </c>
    </row>
    <row r="44" spans="1:10" x14ac:dyDescent="0.25">
      <c r="A44" s="121" t="s">
        <v>51</v>
      </c>
      <c r="B44" s="121" t="s">
        <v>16</v>
      </c>
      <c r="C44" s="121" t="s">
        <v>17</v>
      </c>
      <c r="D44" s="148" t="s">
        <v>4</v>
      </c>
      <c r="E44" s="148"/>
      <c r="F44" s="148"/>
      <c r="G44" s="148"/>
      <c r="H44" s="98"/>
      <c r="I44" s="99"/>
      <c r="J44" s="122"/>
    </row>
    <row r="45" spans="1:10" x14ac:dyDescent="0.25">
      <c r="A45" s="100" t="s">
        <v>102</v>
      </c>
      <c r="B45" s="101" t="s">
        <v>18</v>
      </c>
      <c r="C45" s="101" t="s">
        <v>52</v>
      </c>
      <c r="D45" s="147" t="s">
        <v>53</v>
      </c>
      <c r="E45" s="147"/>
      <c r="F45" s="147"/>
      <c r="G45" s="147"/>
      <c r="H45" s="102">
        <v>5</v>
      </c>
      <c r="I45" s="134"/>
      <c r="J45" s="103">
        <f>+ROUND(+ROUND(H45,1)*ROUND(I45,2),2)</f>
        <v>0</v>
      </c>
    </row>
    <row r="46" spans="1:10" ht="129.94999999999999" customHeight="1" x14ac:dyDescent="0.25">
      <c r="A46" s="104"/>
      <c r="B46" s="104"/>
      <c r="C46" s="104"/>
      <c r="D46" s="149" t="s">
        <v>54</v>
      </c>
      <c r="E46" s="149"/>
      <c r="F46" s="149"/>
      <c r="G46" s="149"/>
      <c r="H46" s="105"/>
      <c r="I46" s="105"/>
      <c r="J46" s="105"/>
    </row>
    <row r="47" spans="1:10" x14ac:dyDescent="0.25">
      <c r="A47" s="104"/>
      <c r="B47" s="104"/>
      <c r="C47" s="104"/>
      <c r="D47" s="106"/>
      <c r="E47" s="107">
        <v>2</v>
      </c>
      <c r="F47" s="108">
        <v>2.5</v>
      </c>
      <c r="G47" s="109">
        <v>5</v>
      </c>
      <c r="H47" s="105"/>
      <c r="I47" s="105"/>
      <c r="J47" s="105"/>
    </row>
    <row r="48" spans="1:10" ht="22.5" customHeight="1" x14ac:dyDescent="0.25">
      <c r="A48" s="100" t="s">
        <v>103</v>
      </c>
      <c r="B48" s="101" t="s">
        <v>18</v>
      </c>
      <c r="C48" s="101" t="s">
        <v>55</v>
      </c>
      <c r="D48" s="147" t="s">
        <v>56</v>
      </c>
      <c r="E48" s="147"/>
      <c r="F48" s="147"/>
      <c r="G48" s="147"/>
      <c r="H48" s="102">
        <v>2.7</v>
      </c>
      <c r="I48" s="134"/>
      <c r="J48" s="103">
        <f>+ROUND(+ROUND(H48,1)*ROUND(I48,2),2)</f>
        <v>0</v>
      </c>
    </row>
    <row r="49" spans="1:10" ht="99.95" customHeight="1" x14ac:dyDescent="0.25">
      <c r="A49" s="104"/>
      <c r="B49" s="104"/>
      <c r="C49" s="104"/>
      <c r="D49" s="149" t="s">
        <v>57</v>
      </c>
      <c r="E49" s="149"/>
      <c r="F49" s="149"/>
      <c r="G49" s="149"/>
      <c r="H49" s="105"/>
      <c r="I49" s="105"/>
      <c r="J49" s="105"/>
    </row>
    <row r="50" spans="1:10" x14ac:dyDescent="0.25">
      <c r="A50" s="104"/>
      <c r="B50" s="104"/>
      <c r="C50" s="104"/>
      <c r="D50" s="106"/>
      <c r="E50" s="107">
        <v>1</v>
      </c>
      <c r="F50" s="108">
        <v>2.7</v>
      </c>
      <c r="G50" s="109">
        <v>2.7</v>
      </c>
      <c r="H50" s="105"/>
      <c r="I50" s="105"/>
      <c r="J50" s="105"/>
    </row>
    <row r="51" spans="1:10" x14ac:dyDescent="0.25">
      <c r="A51" s="100" t="s">
        <v>104</v>
      </c>
      <c r="B51" s="101" t="s">
        <v>18</v>
      </c>
      <c r="C51" s="101" t="s">
        <v>55</v>
      </c>
      <c r="D51" s="147" t="s">
        <v>58</v>
      </c>
      <c r="E51" s="147"/>
      <c r="F51" s="147"/>
      <c r="G51" s="147"/>
      <c r="H51" s="102">
        <v>10</v>
      </c>
      <c r="I51" s="134"/>
      <c r="J51" s="103">
        <f>+ROUND(+ROUND(H51,1)*ROUND(I51,2),2)</f>
        <v>0</v>
      </c>
    </row>
    <row r="52" spans="1:10" ht="80.099999999999994" customHeight="1" x14ac:dyDescent="0.25">
      <c r="A52" s="104"/>
      <c r="B52" s="104"/>
      <c r="C52" s="104"/>
      <c r="D52" s="149" t="s">
        <v>59</v>
      </c>
      <c r="E52" s="149"/>
      <c r="F52" s="149"/>
      <c r="G52" s="149"/>
      <c r="H52" s="105"/>
      <c r="I52" s="105"/>
      <c r="J52" s="105"/>
    </row>
    <row r="53" spans="1:10" x14ac:dyDescent="0.25">
      <c r="A53" s="104"/>
      <c r="B53" s="104"/>
      <c r="C53" s="104"/>
      <c r="D53" s="106"/>
      <c r="E53" s="107">
        <v>1</v>
      </c>
      <c r="F53" s="108">
        <v>10</v>
      </c>
      <c r="G53" s="109">
        <v>10</v>
      </c>
      <c r="H53" s="105"/>
      <c r="I53" s="105"/>
      <c r="J53" s="105"/>
    </row>
    <row r="54" spans="1:10" x14ac:dyDescent="0.25">
      <c r="A54" s="100" t="s">
        <v>105</v>
      </c>
      <c r="B54" s="101" t="s">
        <v>18</v>
      </c>
      <c r="C54" s="101" t="s">
        <v>30</v>
      </c>
      <c r="D54" s="147" t="s">
        <v>60</v>
      </c>
      <c r="E54" s="147"/>
      <c r="F54" s="147"/>
      <c r="G54" s="147"/>
      <c r="H54" s="102">
        <v>3</v>
      </c>
      <c r="I54" s="134"/>
      <c r="J54" s="103">
        <f>+ROUND(+ROUND(H54,1)*ROUND(I54,2),2)</f>
        <v>0</v>
      </c>
    </row>
    <row r="55" spans="1:10" ht="120" customHeight="1" x14ac:dyDescent="0.25">
      <c r="A55" s="104"/>
      <c r="B55" s="104"/>
      <c r="C55" s="104"/>
      <c r="D55" s="149" t="s">
        <v>61</v>
      </c>
      <c r="E55" s="149"/>
      <c r="F55" s="149"/>
      <c r="G55" s="149"/>
      <c r="H55" s="105"/>
      <c r="I55" s="105"/>
      <c r="J55" s="105"/>
    </row>
    <row r="56" spans="1:10" x14ac:dyDescent="0.25">
      <c r="A56" s="104"/>
      <c r="B56" s="104"/>
      <c r="C56" s="104"/>
      <c r="D56" s="110" t="s">
        <v>43</v>
      </c>
      <c r="E56" s="107">
        <v>1</v>
      </c>
      <c r="F56" s="108">
        <v>0</v>
      </c>
      <c r="G56" s="109">
        <v>1</v>
      </c>
      <c r="H56" s="105"/>
      <c r="I56" s="105"/>
      <c r="J56" s="105"/>
    </row>
    <row r="57" spans="1:10" x14ac:dyDescent="0.25">
      <c r="A57" s="104"/>
      <c r="B57" s="104"/>
      <c r="C57" s="104"/>
      <c r="D57" s="110" t="s">
        <v>44</v>
      </c>
      <c r="E57" s="107">
        <v>1</v>
      </c>
      <c r="F57" s="108">
        <v>0</v>
      </c>
      <c r="G57" s="109">
        <v>1</v>
      </c>
      <c r="H57" s="105"/>
      <c r="I57" s="105"/>
      <c r="J57" s="105"/>
    </row>
    <row r="58" spans="1:10" x14ac:dyDescent="0.25">
      <c r="A58" s="104"/>
      <c r="B58" s="104"/>
      <c r="C58" s="104"/>
      <c r="D58" s="110" t="s">
        <v>45</v>
      </c>
      <c r="E58" s="107">
        <v>1</v>
      </c>
      <c r="F58" s="108">
        <v>0</v>
      </c>
      <c r="G58" s="109">
        <v>1</v>
      </c>
      <c r="H58" s="105"/>
      <c r="I58" s="105"/>
      <c r="J58" s="105"/>
    </row>
    <row r="59" spans="1:10" x14ac:dyDescent="0.25">
      <c r="A59" s="100" t="s">
        <v>106</v>
      </c>
      <c r="B59" s="101" t="s">
        <v>18</v>
      </c>
      <c r="C59" s="101" t="s">
        <v>30</v>
      </c>
      <c r="D59" s="147" t="s">
        <v>62</v>
      </c>
      <c r="E59" s="147"/>
      <c r="F59" s="147"/>
      <c r="G59" s="147"/>
      <c r="H59" s="102">
        <v>1</v>
      </c>
      <c r="I59" s="134"/>
      <c r="J59" s="103">
        <f>+ROUND(+ROUND(H59,1)*ROUND(I59,2),2)</f>
        <v>0</v>
      </c>
    </row>
    <row r="60" spans="1:10" ht="33.75" customHeight="1" x14ac:dyDescent="0.25">
      <c r="A60" s="104"/>
      <c r="B60" s="104"/>
      <c r="C60" s="104"/>
      <c r="D60" s="149" t="s">
        <v>63</v>
      </c>
      <c r="E60" s="149"/>
      <c r="F60" s="149"/>
      <c r="G60" s="149"/>
      <c r="H60" s="105"/>
      <c r="I60" s="105"/>
      <c r="J60" s="105"/>
    </row>
    <row r="61" spans="1:10" x14ac:dyDescent="0.25">
      <c r="A61" s="104"/>
      <c r="B61" s="104"/>
      <c r="C61" s="104"/>
      <c r="D61" s="106"/>
      <c r="E61" s="107">
        <v>1</v>
      </c>
      <c r="F61" s="108">
        <v>0</v>
      </c>
      <c r="G61" s="109">
        <v>1</v>
      </c>
      <c r="H61" s="105"/>
      <c r="I61" s="105"/>
      <c r="J61" s="105"/>
    </row>
    <row r="62" spans="1:10" ht="22.5" customHeight="1" x14ac:dyDescent="0.25">
      <c r="A62" s="100" t="s">
        <v>107</v>
      </c>
      <c r="B62" s="101" t="s">
        <v>18</v>
      </c>
      <c r="C62" s="101" t="s">
        <v>30</v>
      </c>
      <c r="D62" s="147" t="s">
        <v>64</v>
      </c>
      <c r="E62" s="147"/>
      <c r="F62" s="147"/>
      <c r="G62" s="147"/>
      <c r="H62" s="102">
        <v>1</v>
      </c>
      <c r="I62" s="134"/>
      <c r="J62" s="103">
        <f>+ROUND(+ROUND(H62,1)*ROUND(I62,2),2)</f>
        <v>0</v>
      </c>
    </row>
    <row r="63" spans="1:10" ht="67.5" customHeight="1" x14ac:dyDescent="0.25">
      <c r="A63" s="104"/>
      <c r="B63" s="104"/>
      <c r="C63" s="104"/>
      <c r="D63" s="149" t="s">
        <v>65</v>
      </c>
      <c r="E63" s="149"/>
      <c r="F63" s="149"/>
      <c r="G63" s="149"/>
      <c r="H63" s="105"/>
      <c r="I63" s="105"/>
      <c r="J63" s="105"/>
    </row>
    <row r="64" spans="1:10" x14ac:dyDescent="0.25">
      <c r="A64" s="104"/>
      <c r="B64" s="104"/>
      <c r="C64" s="104"/>
      <c r="D64" s="110" t="s">
        <v>48</v>
      </c>
      <c r="E64" s="107">
        <v>1</v>
      </c>
      <c r="F64" s="108">
        <v>0</v>
      </c>
      <c r="G64" s="109">
        <v>1</v>
      </c>
      <c r="H64" s="111"/>
      <c r="I64" s="111"/>
      <c r="J64" s="105"/>
    </row>
    <row r="65" spans="1:10" x14ac:dyDescent="0.25">
      <c r="A65" s="112"/>
      <c r="B65" s="113" t="s">
        <v>90</v>
      </c>
      <c r="C65" s="112"/>
      <c r="D65" s="114"/>
      <c r="E65" s="115"/>
      <c r="F65" s="116"/>
      <c r="G65" s="117" t="s">
        <v>66</v>
      </c>
      <c r="H65" s="118"/>
      <c r="I65" s="119"/>
      <c r="J65" s="120">
        <f>+SUM(J45:J62)</f>
        <v>0</v>
      </c>
    </row>
    <row r="66" spans="1:10" x14ac:dyDescent="0.25">
      <c r="A66" s="121" t="s">
        <v>67</v>
      </c>
      <c r="B66" s="121" t="s">
        <v>16</v>
      </c>
      <c r="C66" s="121" t="s">
        <v>17</v>
      </c>
      <c r="D66" s="148" t="s">
        <v>5</v>
      </c>
      <c r="E66" s="148"/>
      <c r="F66" s="148"/>
      <c r="G66" s="148"/>
      <c r="H66" s="98"/>
      <c r="I66" s="99"/>
      <c r="J66" s="122"/>
    </row>
    <row r="67" spans="1:10" x14ac:dyDescent="0.25">
      <c r="A67" s="100" t="s">
        <v>108</v>
      </c>
      <c r="B67" s="101" t="s">
        <v>18</v>
      </c>
      <c r="C67" s="101" t="s">
        <v>30</v>
      </c>
      <c r="D67" s="147" t="s">
        <v>68</v>
      </c>
      <c r="E67" s="147"/>
      <c r="F67" s="147"/>
      <c r="G67" s="147"/>
      <c r="H67" s="102">
        <v>1</v>
      </c>
      <c r="I67" s="134"/>
      <c r="J67" s="103">
        <f>+ROUND(+ROUND(H67,1)*ROUND(I67,2),2)</f>
        <v>0</v>
      </c>
    </row>
    <row r="68" spans="1:10" ht="22.5" customHeight="1" x14ac:dyDescent="0.25">
      <c r="A68" s="104"/>
      <c r="B68" s="104"/>
      <c r="C68" s="104"/>
      <c r="D68" s="149" t="s">
        <v>69</v>
      </c>
      <c r="E68" s="149"/>
      <c r="F68" s="149"/>
      <c r="G68" s="149"/>
      <c r="H68" s="105"/>
      <c r="I68" s="105"/>
      <c r="J68" s="105"/>
    </row>
    <row r="69" spans="1:10" x14ac:dyDescent="0.25">
      <c r="A69" s="104"/>
      <c r="B69" s="104"/>
      <c r="C69" s="104"/>
      <c r="D69" s="106"/>
      <c r="E69" s="107">
        <v>1</v>
      </c>
      <c r="F69" s="108">
        <v>0</v>
      </c>
      <c r="G69" s="109">
        <v>1</v>
      </c>
      <c r="H69" s="105"/>
      <c r="I69" s="105"/>
      <c r="J69" s="105"/>
    </row>
    <row r="70" spans="1:10" x14ac:dyDescent="0.25">
      <c r="A70" s="100" t="s">
        <v>109</v>
      </c>
      <c r="B70" s="101" t="s">
        <v>18</v>
      </c>
      <c r="C70" s="101" t="s">
        <v>30</v>
      </c>
      <c r="D70" s="147" t="s">
        <v>70</v>
      </c>
      <c r="E70" s="147"/>
      <c r="F70" s="147"/>
      <c r="G70" s="147"/>
      <c r="H70" s="102">
        <v>1</v>
      </c>
      <c r="I70" s="134"/>
      <c r="J70" s="103">
        <f>+ROUND(+ROUND(H70,1)*ROUND(I70,2),2)</f>
        <v>0</v>
      </c>
    </row>
    <row r="71" spans="1:10" ht="78.75" customHeight="1" x14ac:dyDescent="0.25">
      <c r="A71" s="104"/>
      <c r="B71" s="104"/>
      <c r="C71" s="104"/>
      <c r="D71" s="149" t="s">
        <v>71</v>
      </c>
      <c r="E71" s="149"/>
      <c r="F71" s="149"/>
      <c r="G71" s="149"/>
      <c r="H71" s="105"/>
      <c r="I71" s="105"/>
      <c r="J71" s="105"/>
    </row>
    <row r="72" spans="1:10" x14ac:dyDescent="0.25">
      <c r="A72" s="104"/>
      <c r="B72" s="104"/>
      <c r="C72" s="104"/>
      <c r="D72" s="106"/>
      <c r="E72" s="107">
        <v>0</v>
      </c>
      <c r="F72" s="108">
        <v>1</v>
      </c>
      <c r="G72" s="109">
        <v>1</v>
      </c>
      <c r="H72" s="105"/>
      <c r="I72" s="105"/>
      <c r="J72" s="105"/>
    </row>
    <row r="73" spans="1:10" x14ac:dyDescent="0.25">
      <c r="A73" s="100" t="s">
        <v>110</v>
      </c>
      <c r="B73" s="101" t="s">
        <v>18</v>
      </c>
      <c r="C73" s="101" t="s">
        <v>52</v>
      </c>
      <c r="D73" s="147" t="s">
        <v>72</v>
      </c>
      <c r="E73" s="147"/>
      <c r="F73" s="147"/>
      <c r="G73" s="147"/>
      <c r="H73" s="102">
        <v>16</v>
      </c>
      <c r="I73" s="134"/>
      <c r="J73" s="103">
        <f>+ROUND(+ROUND(H73,1)*ROUND(I73,2),2)</f>
        <v>0</v>
      </c>
    </row>
    <row r="74" spans="1:10" ht="33.75" customHeight="1" x14ac:dyDescent="0.25">
      <c r="A74" s="104"/>
      <c r="B74" s="104"/>
      <c r="C74" s="104"/>
      <c r="D74" s="149" t="s">
        <v>73</v>
      </c>
      <c r="E74" s="149"/>
      <c r="F74" s="149"/>
      <c r="G74" s="149"/>
      <c r="H74" s="105"/>
      <c r="I74" s="105"/>
      <c r="J74" s="105"/>
    </row>
    <row r="75" spans="1:10" x14ac:dyDescent="0.25">
      <c r="A75" s="104"/>
      <c r="B75" s="104"/>
      <c r="C75" s="104"/>
      <c r="D75" s="106"/>
      <c r="E75" s="107">
        <v>16</v>
      </c>
      <c r="F75" s="108">
        <v>0</v>
      </c>
      <c r="G75" s="109">
        <v>16</v>
      </c>
      <c r="H75" s="105"/>
      <c r="I75" s="105"/>
      <c r="J75" s="105"/>
    </row>
    <row r="76" spans="1:10" x14ac:dyDescent="0.25">
      <c r="A76" s="123" t="s">
        <v>111</v>
      </c>
      <c r="B76" s="123" t="s">
        <v>18</v>
      </c>
      <c r="C76" s="123" t="s">
        <v>19</v>
      </c>
      <c r="D76" s="154" t="s">
        <v>183</v>
      </c>
      <c r="E76" s="155"/>
      <c r="F76" s="155"/>
      <c r="G76" s="156"/>
      <c r="H76" s="124">
        <v>1</v>
      </c>
      <c r="I76" s="124">
        <f>+IF(OR(J99&lt;&gt;0,J100&lt;&gt;0),1323.53,IF(OR(I99&lt;&gt;0,I100&lt;&gt;0),+ROUND(1323.53*(1+I99+I100),2),1575))</f>
        <v>1575</v>
      </c>
      <c r="J76" s="124">
        <f>+ROUND(+ROUND(H76,1)*ROUND(I76,2),2)</f>
        <v>1575</v>
      </c>
    </row>
    <row r="77" spans="1:10" ht="99.95" customHeight="1" x14ac:dyDescent="0.25">
      <c r="A77" s="104"/>
      <c r="B77" s="104"/>
      <c r="C77" s="104"/>
      <c r="D77" s="149" t="s">
        <v>74</v>
      </c>
      <c r="E77" s="149"/>
      <c r="F77" s="149"/>
      <c r="G77" s="149"/>
      <c r="H77" s="105"/>
      <c r="I77" s="105"/>
      <c r="J77" s="105"/>
    </row>
    <row r="78" spans="1:10" x14ac:dyDescent="0.25">
      <c r="A78" s="104"/>
      <c r="B78" s="104"/>
      <c r="C78" s="104"/>
      <c r="D78" s="106"/>
      <c r="E78" s="107">
        <v>1</v>
      </c>
      <c r="F78" s="108">
        <v>0</v>
      </c>
      <c r="G78" s="109">
        <v>1</v>
      </c>
      <c r="H78" s="111"/>
      <c r="I78" s="111"/>
      <c r="J78" s="105"/>
    </row>
    <row r="79" spans="1:10" x14ac:dyDescent="0.25">
      <c r="A79" s="112"/>
      <c r="B79" s="113" t="s">
        <v>90</v>
      </c>
      <c r="C79" s="112"/>
      <c r="D79" s="114"/>
      <c r="E79" s="115"/>
      <c r="F79" s="116"/>
      <c r="G79" s="117" t="s">
        <v>75</v>
      </c>
      <c r="H79" s="118"/>
      <c r="I79" s="119"/>
      <c r="J79" s="120">
        <f>+SUM(J67:J76)</f>
        <v>1575</v>
      </c>
    </row>
    <row r="80" spans="1:10" x14ac:dyDescent="0.25">
      <c r="A80" s="121" t="s">
        <v>76</v>
      </c>
      <c r="B80" s="121" t="s">
        <v>16</v>
      </c>
      <c r="C80" s="121" t="s">
        <v>17</v>
      </c>
      <c r="D80" s="148" t="s">
        <v>6</v>
      </c>
      <c r="E80" s="148"/>
      <c r="F80" s="148"/>
      <c r="G80" s="148"/>
      <c r="H80" s="98"/>
      <c r="I80" s="99"/>
      <c r="J80" s="122"/>
    </row>
    <row r="81" spans="1:10" x14ac:dyDescent="0.25">
      <c r="A81" s="100" t="s">
        <v>112</v>
      </c>
      <c r="B81" s="101" t="s">
        <v>18</v>
      </c>
      <c r="C81" s="101" t="s">
        <v>22</v>
      </c>
      <c r="D81" s="147" t="s">
        <v>77</v>
      </c>
      <c r="E81" s="147"/>
      <c r="F81" s="147"/>
      <c r="G81" s="147"/>
      <c r="H81" s="102">
        <v>1</v>
      </c>
      <c r="I81" s="134"/>
      <c r="J81" s="103">
        <f>+ROUND(+ROUND(H81,1)*ROUND(I81,2),2)</f>
        <v>0</v>
      </c>
    </row>
    <row r="82" spans="1:10" ht="33.75" customHeight="1" x14ac:dyDescent="0.25">
      <c r="A82" s="104"/>
      <c r="B82" s="104"/>
      <c r="C82" s="104"/>
      <c r="D82" s="149" t="s">
        <v>78</v>
      </c>
      <c r="E82" s="149"/>
      <c r="F82" s="149"/>
      <c r="G82" s="149"/>
      <c r="H82" s="105"/>
      <c r="I82" s="105"/>
      <c r="J82" s="105"/>
    </row>
    <row r="83" spans="1:10" x14ac:dyDescent="0.25">
      <c r="A83" s="104"/>
      <c r="B83" s="104"/>
      <c r="C83" s="104"/>
      <c r="D83" s="106"/>
      <c r="E83" s="107">
        <v>1</v>
      </c>
      <c r="F83" s="108">
        <v>1</v>
      </c>
      <c r="G83" s="109">
        <v>1</v>
      </c>
      <c r="H83" s="105"/>
      <c r="I83" s="105"/>
      <c r="J83" s="105"/>
    </row>
    <row r="84" spans="1:10" x14ac:dyDescent="0.25">
      <c r="A84" s="100" t="s">
        <v>113</v>
      </c>
      <c r="B84" s="101" t="s">
        <v>18</v>
      </c>
      <c r="C84" s="101" t="s">
        <v>22</v>
      </c>
      <c r="D84" s="147" t="s">
        <v>79</v>
      </c>
      <c r="E84" s="147"/>
      <c r="F84" s="147"/>
      <c r="G84" s="147"/>
      <c r="H84" s="102">
        <v>1</v>
      </c>
      <c r="I84" s="134"/>
      <c r="J84" s="103">
        <f>+ROUND(+ROUND(H84,1)*ROUND(I84,2),2)</f>
        <v>0</v>
      </c>
    </row>
    <row r="85" spans="1:10" ht="45" customHeight="1" x14ac:dyDescent="0.25">
      <c r="A85" s="104"/>
      <c r="B85" s="104"/>
      <c r="C85" s="104"/>
      <c r="D85" s="149" t="s">
        <v>80</v>
      </c>
      <c r="E85" s="149"/>
      <c r="F85" s="149"/>
      <c r="G85" s="149"/>
      <c r="H85" s="105"/>
      <c r="I85" s="105"/>
      <c r="J85" s="105"/>
    </row>
    <row r="86" spans="1:10" x14ac:dyDescent="0.25">
      <c r="A86" s="104"/>
      <c r="B86" s="104"/>
      <c r="C86" s="104"/>
      <c r="D86" s="106"/>
      <c r="E86" s="107">
        <v>1</v>
      </c>
      <c r="F86" s="108">
        <v>1</v>
      </c>
      <c r="G86" s="109">
        <v>1</v>
      </c>
      <c r="H86" s="111"/>
      <c r="I86" s="111"/>
      <c r="J86" s="105"/>
    </row>
    <row r="87" spans="1:10" x14ac:dyDescent="0.25">
      <c r="A87" s="112"/>
      <c r="B87" s="113" t="s">
        <v>90</v>
      </c>
      <c r="C87" s="112"/>
      <c r="D87" s="114"/>
      <c r="E87" s="115"/>
      <c r="F87" s="116"/>
      <c r="G87" s="117" t="s">
        <v>81</v>
      </c>
      <c r="H87" s="118"/>
      <c r="I87" s="119"/>
      <c r="J87" s="120">
        <f>+SUM(J81:J84)</f>
        <v>0</v>
      </c>
    </row>
    <row r="88" spans="1:10" x14ac:dyDescent="0.25">
      <c r="A88" s="121" t="s">
        <v>82</v>
      </c>
      <c r="B88" s="121" t="s">
        <v>16</v>
      </c>
      <c r="C88" s="121" t="s">
        <v>17</v>
      </c>
      <c r="D88" s="148" t="s">
        <v>7</v>
      </c>
      <c r="E88" s="148"/>
      <c r="F88" s="148"/>
      <c r="G88" s="148"/>
      <c r="H88" s="98"/>
      <c r="I88" s="99"/>
      <c r="J88" s="122"/>
    </row>
    <row r="89" spans="1:10" x14ac:dyDescent="0.25">
      <c r="A89" s="100" t="s">
        <v>114</v>
      </c>
      <c r="B89" s="101" t="s">
        <v>18</v>
      </c>
      <c r="C89" s="101" t="s">
        <v>83</v>
      </c>
      <c r="D89" s="147" t="s">
        <v>84</v>
      </c>
      <c r="E89" s="147"/>
      <c r="F89" s="147"/>
      <c r="G89" s="147"/>
      <c r="H89" s="102">
        <v>1</v>
      </c>
      <c r="I89" s="134"/>
      <c r="J89" s="103">
        <f>+ROUND(+ROUND(H89,1)*ROUND(I89,2),2)</f>
        <v>0</v>
      </c>
    </row>
    <row r="90" spans="1:10" ht="120" customHeight="1" x14ac:dyDescent="0.25">
      <c r="A90" s="104"/>
      <c r="B90" s="104"/>
      <c r="C90" s="104"/>
      <c r="D90" s="149" t="s">
        <v>85</v>
      </c>
      <c r="E90" s="149"/>
      <c r="F90" s="149"/>
      <c r="G90" s="149"/>
      <c r="H90" s="105"/>
      <c r="I90" s="105"/>
      <c r="J90" s="105"/>
    </row>
    <row r="91" spans="1:10" x14ac:dyDescent="0.25">
      <c r="A91" s="104"/>
      <c r="B91" s="104"/>
      <c r="C91" s="104"/>
      <c r="D91" s="106"/>
      <c r="E91" s="107">
        <v>1</v>
      </c>
      <c r="F91" s="108">
        <v>0</v>
      </c>
      <c r="G91" s="109">
        <v>1</v>
      </c>
      <c r="H91" s="111"/>
      <c r="I91" s="111"/>
      <c r="J91" s="105"/>
    </row>
    <row r="92" spans="1:10" x14ac:dyDescent="0.25">
      <c r="A92" s="112"/>
      <c r="B92" s="113" t="s">
        <v>90</v>
      </c>
      <c r="C92" s="112"/>
      <c r="D92" s="114"/>
      <c r="E92" s="115"/>
      <c r="F92" s="116"/>
      <c r="G92" s="117" t="s">
        <v>86</v>
      </c>
      <c r="H92" s="118"/>
      <c r="I92" s="119"/>
      <c r="J92" s="120">
        <f>+SUM(J89)</f>
        <v>0</v>
      </c>
    </row>
    <row r="93" spans="1:10" x14ac:dyDescent="0.25">
      <c r="A93" s="121" t="s">
        <v>87</v>
      </c>
      <c r="B93" s="121" t="s">
        <v>16</v>
      </c>
      <c r="C93" s="121" t="s">
        <v>17</v>
      </c>
      <c r="D93" s="148" t="s">
        <v>8</v>
      </c>
      <c r="E93" s="148"/>
      <c r="F93" s="148"/>
      <c r="G93" s="148"/>
      <c r="H93" s="98"/>
      <c r="I93" s="99"/>
      <c r="J93" s="122"/>
    </row>
    <row r="94" spans="1:10" x14ac:dyDescent="0.25">
      <c r="A94" s="100" t="s">
        <v>115</v>
      </c>
      <c r="B94" s="101" t="s">
        <v>18</v>
      </c>
      <c r="C94" s="101" t="s">
        <v>19</v>
      </c>
      <c r="D94" s="147" t="s">
        <v>8</v>
      </c>
      <c r="E94" s="147"/>
      <c r="F94" s="147"/>
      <c r="G94" s="147"/>
      <c r="H94" s="102">
        <v>1</v>
      </c>
      <c r="I94" s="134"/>
      <c r="J94" s="103">
        <f>+ROUND(+ROUND(H94,1)*ROUND(I94,2),2)</f>
        <v>0</v>
      </c>
    </row>
    <row r="95" spans="1:10" ht="45" customHeight="1" x14ac:dyDescent="0.25">
      <c r="A95" s="104"/>
      <c r="B95" s="104"/>
      <c r="C95" s="104"/>
      <c r="D95" s="149" t="s">
        <v>88</v>
      </c>
      <c r="E95" s="149"/>
      <c r="F95" s="149"/>
      <c r="G95" s="149"/>
      <c r="H95" s="105"/>
      <c r="I95" s="105"/>
      <c r="J95" s="105"/>
    </row>
    <row r="96" spans="1:10" x14ac:dyDescent="0.25">
      <c r="A96" s="104"/>
      <c r="B96" s="104"/>
      <c r="C96" s="104"/>
      <c r="D96" s="106"/>
      <c r="E96" s="107">
        <v>1</v>
      </c>
      <c r="F96" s="108">
        <v>1</v>
      </c>
      <c r="G96" s="109">
        <v>1</v>
      </c>
      <c r="H96" s="111"/>
      <c r="I96" s="111"/>
      <c r="J96" s="105"/>
    </row>
    <row r="97" spans="1:10" x14ac:dyDescent="0.25">
      <c r="A97" s="112"/>
      <c r="B97" s="113" t="s">
        <v>90</v>
      </c>
      <c r="C97" s="112"/>
      <c r="D97" s="114"/>
      <c r="E97" s="115"/>
      <c r="F97" s="116"/>
      <c r="G97" s="117" t="s">
        <v>89</v>
      </c>
      <c r="H97" s="118"/>
      <c r="I97" s="119"/>
      <c r="J97" s="120">
        <f>+SUM(J94)</f>
        <v>0</v>
      </c>
    </row>
    <row r="98" spans="1:10" x14ac:dyDescent="0.25">
      <c r="A98" s="125"/>
      <c r="B98" s="126" t="s">
        <v>90</v>
      </c>
      <c r="C98" s="125"/>
      <c r="D98" s="8"/>
      <c r="E98" s="9"/>
      <c r="F98" s="9"/>
      <c r="G98" s="10" t="s">
        <v>117</v>
      </c>
      <c r="I98" s="127"/>
      <c r="J98" s="128">
        <f>+J43+J65+J79+J87+J92+J97</f>
        <v>1575</v>
      </c>
    </row>
    <row r="99" spans="1:10" x14ac:dyDescent="0.25">
      <c r="A99" s="129"/>
      <c r="B99" s="129"/>
      <c r="C99" s="129"/>
      <c r="D99" s="11"/>
      <c r="E99" s="11"/>
      <c r="F99" s="11"/>
      <c r="G99" s="12" t="s">
        <v>118</v>
      </c>
      <c r="H99" s="2" t="str">
        <f>+IF(AND($J$98&gt;0,LEN(J99)&lt;=0,LEN(I99)&lt;=0),"13 %",IF(AND($J$98&gt;0,J99&gt;0,LEN(I99)&lt;=0),+(J99/$J$98),""))</f>
        <v>13 %</v>
      </c>
      <c r="I99" s="3"/>
      <c r="J99" s="5"/>
    </row>
    <row r="100" spans="1:10" x14ac:dyDescent="0.25">
      <c r="A100" s="130"/>
      <c r="B100" s="130"/>
      <c r="C100" s="130"/>
      <c r="D100" s="1"/>
      <c r="E100" s="1"/>
      <c r="F100" s="1"/>
      <c r="G100" s="7" t="s">
        <v>119</v>
      </c>
      <c r="H100" s="17" t="str">
        <f>+IF(AND($J$98&gt;0,LEN(J100)&lt;=0,LEN(I100)&lt;=0)," 6 %",IF(AND($J$98&gt;0,J100&gt;0,LEN(I100)&lt;=0),+(J100/$J$98),""))</f>
        <v xml:space="preserve"> 6 %</v>
      </c>
      <c r="I100" s="4"/>
      <c r="J100" s="6"/>
    </row>
    <row r="101" spans="1:10" ht="30" customHeight="1" x14ac:dyDescent="0.25">
      <c r="A101" s="131"/>
      <c r="B101" s="131"/>
      <c r="C101" s="131"/>
      <c r="D101" s="13"/>
      <c r="E101" s="13"/>
      <c r="F101" s="13"/>
      <c r="G101" s="14" t="s">
        <v>120</v>
      </c>
      <c r="H101" s="15"/>
      <c r="I101" s="132"/>
      <c r="J101" s="16" t="str">
        <f>IF(COUNTA(I8:I97)&lt;25,"hay partidas sin ofertar",IF(ROUND(SUM(J98:J100),2)=J98+J99+J100,SUM(J98:J100),"revisar G.G.-B.I. ofertados"))</f>
        <v>hay partidas sin ofertar</v>
      </c>
    </row>
    <row r="103" spans="1:10" ht="15" customHeight="1" x14ac:dyDescent="0.25">
      <c r="A103" s="158" t="s">
        <v>123</v>
      </c>
      <c r="B103" s="158"/>
      <c r="C103" s="158"/>
      <c r="D103" s="158"/>
      <c r="E103" s="158"/>
      <c r="F103" s="158"/>
      <c r="G103" s="158"/>
      <c r="H103" s="158"/>
      <c r="I103" s="158"/>
      <c r="J103" s="158"/>
    </row>
    <row r="104" spans="1:10" ht="45" customHeight="1" x14ac:dyDescent="0.25">
      <c r="A104" s="158" t="s">
        <v>124</v>
      </c>
      <c r="B104" s="158"/>
      <c r="C104" s="158"/>
      <c r="D104" s="158"/>
      <c r="E104" s="158"/>
      <c r="F104" s="158"/>
      <c r="G104" s="158"/>
      <c r="H104" s="158"/>
      <c r="I104" s="158"/>
      <c r="J104" s="158"/>
    </row>
    <row r="105" spans="1:10" ht="30" customHeight="1" x14ac:dyDescent="0.25">
      <c r="A105" s="159" t="s">
        <v>125</v>
      </c>
      <c r="B105" s="159"/>
      <c r="C105" s="159"/>
      <c r="D105" s="159"/>
      <c r="E105" s="159"/>
      <c r="F105" s="159"/>
      <c r="G105" s="159"/>
      <c r="H105" s="159"/>
      <c r="I105" s="159"/>
      <c r="J105" s="159"/>
    </row>
    <row r="106" spans="1:10" x14ac:dyDescent="0.25">
      <c r="A106" s="21"/>
      <c r="B106" s="21"/>
      <c r="C106" s="21"/>
      <c r="D106" s="21"/>
      <c r="E106" s="21"/>
      <c r="F106" s="21"/>
      <c r="G106" s="21"/>
      <c r="H106" s="21"/>
      <c r="I106" s="21"/>
      <c r="J106" s="21"/>
    </row>
    <row r="110" spans="1:10" x14ac:dyDescent="0.25">
      <c r="A110" s="22" t="s">
        <v>126</v>
      </c>
      <c r="B110" s="160"/>
      <c r="C110" s="160"/>
      <c r="D110" s="160"/>
      <c r="E110" s="160"/>
      <c r="F110" s="160"/>
      <c r="G110" s="160"/>
      <c r="I110" s="24"/>
      <c r="J110" s="18"/>
    </row>
    <row r="111" spans="1:10" x14ac:dyDescent="0.25">
      <c r="E111" s="18"/>
      <c r="G111" s="25"/>
      <c r="H111" s="18"/>
      <c r="I111" s="18"/>
      <c r="J111" s="18"/>
    </row>
    <row r="112" spans="1:10" x14ac:dyDescent="0.25">
      <c r="E112" s="18"/>
      <c r="G112" s="18"/>
      <c r="H112" s="18"/>
      <c r="I112" s="18"/>
      <c r="J112" s="25"/>
    </row>
    <row r="113" spans="1:10" ht="50.1" customHeight="1" x14ac:dyDescent="0.25">
      <c r="A113" s="157" t="s">
        <v>127</v>
      </c>
      <c r="B113" s="157"/>
      <c r="C113" s="157"/>
      <c r="D113" s="157"/>
      <c r="E113" s="157"/>
      <c r="F113" s="157"/>
      <c r="G113" s="157"/>
      <c r="H113" s="157"/>
      <c r="I113" s="157"/>
      <c r="J113" s="157"/>
    </row>
  </sheetData>
  <sheetProtection algorithmName="SHA-512" hashValue="KoMqvr08frPG24oydSdk06FcNOYkH1GRQmXvi3im9SSaq02ADhExeB3djZj6PlZpNA3M2oWkaQANWXMbptjQTw==" saltValue="cTq1HfS37PVtcJXiL8gW7g==" spinCount="100000" sheet="1" objects="1" scenarios="1" selectLockedCells="1" autoFilter="0"/>
  <autoFilter ref="A6:J101" xr:uid="{E86D3E31-E218-4862-A81E-9ED70B85F6F7}"/>
  <mergeCells count="62">
    <mergeCell ref="A113:J113"/>
    <mergeCell ref="A103:J103"/>
    <mergeCell ref="A104:J104"/>
    <mergeCell ref="A105:J105"/>
    <mergeCell ref="B110:G110"/>
    <mergeCell ref="D95:G95"/>
    <mergeCell ref="A1:J1"/>
    <mergeCell ref="A2:J2"/>
    <mergeCell ref="D85:G85"/>
    <mergeCell ref="D88:G88"/>
    <mergeCell ref="D89:G89"/>
    <mergeCell ref="D90:G90"/>
    <mergeCell ref="D93:G93"/>
    <mergeCell ref="D94:G94"/>
    <mergeCell ref="D76:G76"/>
    <mergeCell ref="D77:G77"/>
    <mergeCell ref="D80:G80"/>
    <mergeCell ref="D81:G81"/>
    <mergeCell ref="D82:G82"/>
    <mergeCell ref="D84:G84"/>
    <mergeCell ref="D67:G67"/>
    <mergeCell ref="D68:G68"/>
    <mergeCell ref="D70:G70"/>
    <mergeCell ref="D71:G71"/>
    <mergeCell ref="D73:G73"/>
    <mergeCell ref="D74:G74"/>
    <mergeCell ref="D66:G66"/>
    <mergeCell ref="D46:G46"/>
    <mergeCell ref="D48:G48"/>
    <mergeCell ref="D49:G49"/>
    <mergeCell ref="D51:G51"/>
    <mergeCell ref="D52:G52"/>
    <mergeCell ref="D54:G54"/>
    <mergeCell ref="D55:G55"/>
    <mergeCell ref="D59:G59"/>
    <mergeCell ref="D60:G60"/>
    <mergeCell ref="D62:G62"/>
    <mergeCell ref="D63:G63"/>
    <mergeCell ref="D45:G45"/>
    <mergeCell ref="D24:G24"/>
    <mergeCell ref="D26:G26"/>
    <mergeCell ref="D27:G27"/>
    <mergeCell ref="D29:G29"/>
    <mergeCell ref="D30:G30"/>
    <mergeCell ref="D32:G32"/>
    <mergeCell ref="D33:G33"/>
    <mergeCell ref="D35:G35"/>
    <mergeCell ref="D39:G39"/>
    <mergeCell ref="D40:G40"/>
    <mergeCell ref="D44:G44"/>
    <mergeCell ref="D23:G23"/>
    <mergeCell ref="D7:G7"/>
    <mergeCell ref="D8:G8"/>
    <mergeCell ref="D9:G9"/>
    <mergeCell ref="D11:G11"/>
    <mergeCell ref="D12:G12"/>
    <mergeCell ref="D14:G14"/>
    <mergeCell ref="D15:G15"/>
    <mergeCell ref="D17:G17"/>
    <mergeCell ref="D18:G18"/>
    <mergeCell ref="D20:G20"/>
    <mergeCell ref="D21:G21"/>
  </mergeCells>
  <printOptions horizontalCentered="1"/>
  <pageMargins left="0.70866141732283472" right="0.51181102362204722" top="0.74803149606299213" bottom="0.74803149606299213" header="0.31496062992125984" footer="0.31496062992125984"/>
  <pageSetup paperSize="9" scale="74" fitToHeight="10" orientation="portrait" r:id="rId1"/>
  <headerFoot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6496D-140D-41F3-9805-97D449D460C0}">
  <dimension ref="A3:J78"/>
  <sheetViews>
    <sheetView workbookViewId="0">
      <selection sqref="A1:XFD1048576"/>
    </sheetView>
  </sheetViews>
  <sheetFormatPr baseColWidth="10" defaultRowHeight="15" x14ac:dyDescent="0.25"/>
  <cols>
    <col min="1" max="1" width="11.42578125" style="18"/>
    <col min="2" max="2" width="8.7109375" style="18" customWidth="1"/>
    <col min="3" max="3" width="5.7109375" style="18" customWidth="1"/>
    <col min="4" max="4" width="20.7109375" style="18" customWidth="1"/>
    <col min="5" max="5" width="14.85546875" style="18" customWidth="1"/>
    <col min="6" max="6" width="11.42578125" style="18"/>
    <col min="7" max="7" width="15.7109375" style="18" customWidth="1"/>
    <col min="8" max="8" width="23.5703125" style="18" customWidth="1"/>
    <col min="9" max="16384" width="11.42578125" style="18"/>
  </cols>
  <sheetData>
    <row r="3" spans="1:10" ht="18.75" x14ac:dyDescent="0.3">
      <c r="A3" s="45" t="s">
        <v>155</v>
      </c>
    </row>
    <row r="4" spans="1:10" ht="18.75" x14ac:dyDescent="0.3">
      <c r="A4" s="45"/>
    </row>
    <row r="5" spans="1:10" x14ac:dyDescent="0.25">
      <c r="F5" s="46" t="s">
        <v>13</v>
      </c>
      <c r="G5" s="47" t="s">
        <v>14</v>
      </c>
      <c r="H5" s="48"/>
      <c r="I5" s="49"/>
      <c r="J5" s="49"/>
    </row>
    <row r="6" spans="1:10" ht="15" customHeight="1" x14ac:dyDescent="0.25">
      <c r="A6" s="88" t="s">
        <v>111</v>
      </c>
      <c r="B6" s="84" t="s">
        <v>18</v>
      </c>
      <c r="C6" s="84" t="s">
        <v>19</v>
      </c>
      <c r="D6" s="85" t="s">
        <v>156</v>
      </c>
      <c r="E6" s="50"/>
      <c r="F6" s="51">
        <v>1</v>
      </c>
      <c r="G6" s="52">
        <v>1323.53</v>
      </c>
      <c r="H6" s="86"/>
      <c r="I6" s="49"/>
      <c r="J6" s="49"/>
    </row>
    <row r="7" spans="1:10" x14ac:dyDescent="0.25">
      <c r="A7" s="49"/>
      <c r="B7" s="49"/>
      <c r="C7" s="49"/>
      <c r="D7" s="49"/>
      <c r="E7" s="49"/>
      <c r="F7" s="49"/>
      <c r="G7" s="49"/>
      <c r="H7" s="49"/>
      <c r="I7" s="49"/>
      <c r="J7" s="49"/>
    </row>
    <row r="9" spans="1:10" ht="18.75" x14ac:dyDescent="0.3">
      <c r="A9" s="45" t="s">
        <v>157</v>
      </c>
      <c r="B9" s="45" t="s">
        <v>158</v>
      </c>
    </row>
    <row r="11" spans="1:10" x14ac:dyDescent="0.25">
      <c r="B11" s="53" t="s">
        <v>159</v>
      </c>
    </row>
    <row r="13" spans="1:10" x14ac:dyDescent="0.25">
      <c r="B13" s="49"/>
      <c r="C13" s="49"/>
      <c r="D13" s="49"/>
      <c r="F13" s="54" t="s">
        <v>13</v>
      </c>
      <c r="G13" s="55" t="s">
        <v>14</v>
      </c>
      <c r="H13" s="56" t="s">
        <v>2</v>
      </c>
    </row>
    <row r="14" spans="1:10" ht="15" customHeight="1" x14ac:dyDescent="0.25">
      <c r="B14" s="57"/>
      <c r="C14" s="57"/>
      <c r="D14" s="161" t="s">
        <v>118</v>
      </c>
      <c r="E14" s="162"/>
      <c r="F14" s="58" t="s">
        <v>160</v>
      </c>
      <c r="G14" s="59"/>
      <c r="H14" s="60" t="s">
        <v>161</v>
      </c>
    </row>
    <row r="15" spans="1:10" ht="15" customHeight="1" x14ac:dyDescent="0.25">
      <c r="B15" s="57"/>
      <c r="C15" s="57"/>
      <c r="D15" s="161" t="s">
        <v>119</v>
      </c>
      <c r="E15" s="162"/>
      <c r="F15" s="58" t="s">
        <v>162</v>
      </c>
      <c r="G15" s="61"/>
      <c r="H15" s="62" t="s">
        <v>161</v>
      </c>
    </row>
    <row r="16" spans="1:10" x14ac:dyDescent="0.25">
      <c r="B16" s="49"/>
      <c r="C16" s="49"/>
      <c r="D16" s="49"/>
    </row>
    <row r="17" spans="1:10" x14ac:dyDescent="0.25">
      <c r="B17" s="18" t="s">
        <v>163</v>
      </c>
    </row>
    <row r="19" spans="1:10" x14ac:dyDescent="0.25">
      <c r="F19" s="54" t="s">
        <v>13</v>
      </c>
      <c r="G19" s="55" t="s">
        <v>14</v>
      </c>
      <c r="H19" s="63" t="s">
        <v>2</v>
      </c>
    </row>
    <row r="20" spans="1:10" x14ac:dyDescent="0.25">
      <c r="A20" s="87" t="str">
        <f>A6</f>
        <v>03_04</v>
      </c>
      <c r="B20" s="51" t="str">
        <f>$B$6</f>
        <v>Partida</v>
      </c>
      <c r="C20" s="51" t="str">
        <f>$C$6</f>
        <v>PA</v>
      </c>
      <c r="D20" s="64" t="str">
        <f>$D$6</f>
        <v>AYUDAS ALBAÑILERÍA A LAS INSTALACIONES (*)</v>
      </c>
      <c r="E20" s="65"/>
      <c r="F20" s="51">
        <f>$F$6</f>
        <v>1</v>
      </c>
      <c r="G20" s="52">
        <f>+ROUND(ROUND($G$6,2)*1.19,2)</f>
        <v>1575</v>
      </c>
      <c r="H20" s="52">
        <f>+ROUND(+F20*ROUND(G20,2),2)</f>
        <v>1575</v>
      </c>
    </row>
    <row r="24" spans="1:10" ht="18.75" x14ac:dyDescent="0.3">
      <c r="A24" s="45" t="s">
        <v>164</v>
      </c>
      <c r="B24" s="45" t="s">
        <v>165</v>
      </c>
    </row>
    <row r="26" spans="1:10" x14ac:dyDescent="0.25">
      <c r="B26" s="53" t="s">
        <v>166</v>
      </c>
    </row>
    <row r="28" spans="1:10" x14ac:dyDescent="0.25">
      <c r="F28" s="54" t="s">
        <v>13</v>
      </c>
      <c r="G28" s="55" t="s">
        <v>14</v>
      </c>
      <c r="H28" s="56" t="s">
        <v>2</v>
      </c>
    </row>
    <row r="29" spans="1:10" ht="15" customHeight="1" x14ac:dyDescent="0.25">
      <c r="B29" s="57"/>
      <c r="C29" s="57"/>
      <c r="D29" s="161" t="s">
        <v>118</v>
      </c>
      <c r="E29" s="162"/>
      <c r="F29" s="66" t="s">
        <v>167</v>
      </c>
      <c r="G29" s="59"/>
      <c r="H29" s="60" t="s">
        <v>168</v>
      </c>
    </row>
    <row r="30" spans="1:10" ht="15" customHeight="1" x14ac:dyDescent="0.25">
      <c r="B30" s="57"/>
      <c r="C30" s="57"/>
      <c r="D30" s="161" t="s">
        <v>119</v>
      </c>
      <c r="E30" s="162"/>
      <c r="F30" s="66" t="s">
        <v>169</v>
      </c>
      <c r="G30" s="61"/>
      <c r="H30" s="62" t="s">
        <v>170</v>
      </c>
    </row>
    <row r="31" spans="1:10" x14ac:dyDescent="0.25">
      <c r="A31" s="67"/>
      <c r="B31" s="67"/>
      <c r="C31" s="67"/>
      <c r="D31" s="67"/>
      <c r="E31" s="68"/>
      <c r="F31" s="69"/>
      <c r="G31" s="70"/>
      <c r="H31" s="71"/>
      <c r="I31" s="38"/>
      <c r="J31" s="38"/>
    </row>
    <row r="32" spans="1:10" x14ac:dyDescent="0.25">
      <c r="A32" s="67"/>
      <c r="B32" s="72" t="s">
        <v>171</v>
      </c>
      <c r="C32" s="67"/>
      <c r="D32" s="67"/>
      <c r="E32" s="68"/>
      <c r="F32" s="69"/>
      <c r="G32" s="70"/>
      <c r="H32" s="71"/>
      <c r="I32" s="38"/>
      <c r="J32" s="38"/>
    </row>
    <row r="34" spans="1:8" x14ac:dyDescent="0.25">
      <c r="B34" s="18" t="s">
        <v>172</v>
      </c>
    </row>
    <row r="36" spans="1:8" x14ac:dyDescent="0.25">
      <c r="F36" s="54" t="s">
        <v>13</v>
      </c>
      <c r="G36" s="55" t="s">
        <v>14</v>
      </c>
      <c r="H36" s="63" t="s">
        <v>2</v>
      </c>
    </row>
    <row r="37" spans="1:8" x14ac:dyDescent="0.25">
      <c r="A37" s="87" t="str">
        <f>+A6</f>
        <v>03_04</v>
      </c>
      <c r="B37" s="51" t="str">
        <f>$B$6</f>
        <v>Partida</v>
      </c>
      <c r="C37" s="51" t="str">
        <f>$C$6</f>
        <v>PA</v>
      </c>
      <c r="D37" s="64" t="str">
        <f>$D$6</f>
        <v>AYUDAS ALBAÑILERÍA A LAS INSTALACIONES (*)</v>
      </c>
      <c r="E37" s="65"/>
      <c r="F37" s="51">
        <f>$F$6</f>
        <v>1</v>
      </c>
      <c r="G37" s="52">
        <f>+ROUND($G$6,2)</f>
        <v>1323.53</v>
      </c>
      <c r="H37" s="52">
        <f>+ROUND(+F37*ROUND(G37,2),2)</f>
        <v>1323.53</v>
      </c>
    </row>
    <row r="41" spans="1:8" ht="18.75" x14ac:dyDescent="0.3">
      <c r="A41" s="45" t="s">
        <v>173</v>
      </c>
      <c r="B41" s="45" t="s">
        <v>174</v>
      </c>
    </row>
    <row r="43" spans="1:8" x14ac:dyDescent="0.25">
      <c r="B43" s="53" t="s">
        <v>175</v>
      </c>
    </row>
    <row r="46" spans="1:8" x14ac:dyDescent="0.25">
      <c r="F46" s="54" t="s">
        <v>13</v>
      </c>
      <c r="G46" s="55" t="s">
        <v>14</v>
      </c>
      <c r="H46" s="56" t="s">
        <v>2</v>
      </c>
    </row>
    <row r="47" spans="1:8" ht="15" customHeight="1" x14ac:dyDescent="0.25">
      <c r="B47" s="57"/>
      <c r="C47" s="57"/>
      <c r="D47" s="161" t="s">
        <v>118</v>
      </c>
      <c r="E47" s="162"/>
      <c r="F47" s="66"/>
      <c r="G47" s="73" t="s">
        <v>176</v>
      </c>
      <c r="H47" s="60" t="s">
        <v>161</v>
      </c>
    </row>
    <row r="48" spans="1:8" ht="15" customHeight="1" x14ac:dyDescent="0.25">
      <c r="B48" s="57"/>
      <c r="C48" s="57"/>
      <c r="D48" s="161" t="s">
        <v>119</v>
      </c>
      <c r="E48" s="162"/>
      <c r="F48" s="66"/>
      <c r="G48" s="74" t="s">
        <v>177</v>
      </c>
      <c r="H48" s="62" t="s">
        <v>161</v>
      </c>
    </row>
    <row r="50" spans="1:10" x14ac:dyDescent="0.25">
      <c r="A50" s="18" t="s">
        <v>178</v>
      </c>
    </row>
    <row r="52" spans="1:10" x14ac:dyDescent="0.25">
      <c r="F52" s="54" t="s">
        <v>13</v>
      </c>
      <c r="G52" s="55" t="s">
        <v>14</v>
      </c>
      <c r="H52" s="63" t="s">
        <v>2</v>
      </c>
    </row>
    <row r="53" spans="1:10" x14ac:dyDescent="0.25">
      <c r="A53" s="87" t="str">
        <f>+A6</f>
        <v>03_04</v>
      </c>
      <c r="B53" s="51" t="str">
        <f>$B$6</f>
        <v>Partida</v>
      </c>
      <c r="C53" s="51" t="str">
        <f>$C$6</f>
        <v>PA</v>
      </c>
      <c r="D53" s="64" t="str">
        <f>$D$6</f>
        <v>AYUDAS ALBAÑILERÍA A LAS INSTALACIONES (*)</v>
      </c>
      <c r="E53" s="65"/>
      <c r="F53" s="51">
        <f>$F$6</f>
        <v>1</v>
      </c>
      <c r="G53" s="75" t="str">
        <f>+$G$6&amp;" + XX % + YY %"</f>
        <v>1323,53 + XX % + YY %</v>
      </c>
      <c r="H53" s="76" t="str">
        <f>+$G$6&amp;" + XX % + YY %  *  CanPres"</f>
        <v>1323,53 + XX % + YY %  *  CanPres</v>
      </c>
    </row>
    <row r="58" spans="1:10" ht="23.25" x14ac:dyDescent="0.35">
      <c r="A58" s="77" t="s">
        <v>179</v>
      </c>
    </row>
    <row r="60" spans="1:10" x14ac:dyDescent="0.25">
      <c r="B60" s="18" t="s">
        <v>180</v>
      </c>
    </row>
    <row r="63" spans="1:10" x14ac:dyDescent="0.25">
      <c r="F63" s="54" t="s">
        <v>13</v>
      </c>
      <c r="G63" s="55" t="s">
        <v>14</v>
      </c>
      <c r="H63" s="56" t="s">
        <v>2</v>
      </c>
    </row>
    <row r="64" spans="1:10" x14ac:dyDescent="0.25">
      <c r="B64" s="57"/>
      <c r="C64" s="57"/>
      <c r="D64" s="161" t="s">
        <v>118</v>
      </c>
      <c r="E64" s="162"/>
      <c r="F64" s="66"/>
      <c r="G64" s="78">
        <v>0.1</v>
      </c>
      <c r="H64" s="60"/>
      <c r="J64" s="25"/>
    </row>
    <row r="65" spans="1:10" x14ac:dyDescent="0.25">
      <c r="B65" s="57"/>
      <c r="C65" s="57"/>
      <c r="D65" s="161" t="s">
        <v>119</v>
      </c>
      <c r="E65" s="162"/>
      <c r="F65" s="66"/>
      <c r="G65" s="79">
        <v>0.05</v>
      </c>
      <c r="H65" s="62"/>
    </row>
    <row r="67" spans="1:10" x14ac:dyDescent="0.25">
      <c r="A67" s="18" t="s">
        <v>181</v>
      </c>
    </row>
    <row r="69" spans="1:10" x14ac:dyDescent="0.25">
      <c r="F69" s="54" t="s">
        <v>13</v>
      </c>
      <c r="G69" s="55" t="s">
        <v>14</v>
      </c>
      <c r="H69" s="63" t="s">
        <v>2</v>
      </c>
    </row>
    <row r="70" spans="1:10" x14ac:dyDescent="0.25">
      <c r="A70" s="87" t="str">
        <f>A6</f>
        <v>03_04</v>
      </c>
      <c r="B70" s="51" t="str">
        <f>$B$6</f>
        <v>Partida</v>
      </c>
      <c r="C70" s="51" t="str">
        <f>$C$6</f>
        <v>PA</v>
      </c>
      <c r="D70" s="64" t="str">
        <f>$D$6</f>
        <v>AYUDAS ALBAÑILERÍA A LAS INSTALACIONES (*)</v>
      </c>
      <c r="E70" s="65"/>
      <c r="F70" s="80">
        <f>$F$6</f>
        <v>1</v>
      </c>
      <c r="G70" s="81">
        <f>+$G$6*(1+$G$64+$G$65)</f>
        <v>1522.0595000000001</v>
      </c>
      <c r="H70" s="82">
        <f t="shared" ref="H70" si="0">+ROUND(+F70*ROUND(G70,2),2)</f>
        <v>1522.06</v>
      </c>
      <c r="J70" s="83" t="str">
        <f>+ROUND($G$70,2)&amp;" = "&amp;ROUND(G6,2)&amp;" + "&amp;100*$G$64&amp;" % G.G. + "&amp;100*$G$65&amp;" % B.I."</f>
        <v>1522,06 = 1323,53 + 10 % G.G. + 5 % B.I.</v>
      </c>
    </row>
    <row r="71" spans="1:10" x14ac:dyDescent="0.25">
      <c r="J71" s="83"/>
    </row>
    <row r="74" spans="1:10" x14ac:dyDescent="0.25">
      <c r="A74" s="53" t="s">
        <v>184</v>
      </c>
    </row>
    <row r="75" spans="1:10" x14ac:dyDescent="0.25">
      <c r="A75" s="53"/>
    </row>
    <row r="76" spans="1:10" x14ac:dyDescent="0.25">
      <c r="A76" s="53" t="s">
        <v>185</v>
      </c>
    </row>
    <row r="77" spans="1:10" x14ac:dyDescent="0.25">
      <c r="A77" s="53" t="s">
        <v>186</v>
      </c>
    </row>
    <row r="78" spans="1:10" x14ac:dyDescent="0.25">
      <c r="A78" s="53" t="s">
        <v>187</v>
      </c>
    </row>
  </sheetData>
  <sheetProtection algorithmName="SHA-512" hashValue="iwItao3j2qoaM1GNfa2tWbBzHRPg5BSGCwGMOLDy+agZw6SAMp0L7UuBk4u+xzzihl80jM+UTkONiofIAy97Bg==" saltValue="4P1wTALiyJl7VmZc6U2pmQ==" spinCount="100000" sheet="1" objects="1" scenarios="1" selectLockedCells="1"/>
  <mergeCells count="8">
    <mergeCell ref="D64:E64"/>
    <mergeCell ref="D65:E65"/>
    <mergeCell ref="D14:E14"/>
    <mergeCell ref="D15:E15"/>
    <mergeCell ref="D29:E29"/>
    <mergeCell ref="D30:E30"/>
    <mergeCell ref="D47:E47"/>
    <mergeCell ref="D48:E48"/>
  </mergeCells>
  <pageMargins left="0.7" right="0.7" top="0.75" bottom="0.75" header="0.3" footer="0.3"/>
  <pageSetup paperSize="9" orientation="portrait" r:id="rId1"/>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2025-07-08T11:55:18Z</cp:lastPrinted>
  <dcterms:created xsi:type="dcterms:W3CDTF">2025-07-07T08:06:40Z</dcterms:created>
  <dcterms:modified xsi:type="dcterms:W3CDTF">2025-07-08T12:11:57Z</dcterms:modified>
</cp:coreProperties>
</file>