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C S-02616-2025 - Aposentamiento nuevos despachos Sant Cugat(NV)\2 Doc def\"/>
    </mc:Choice>
  </mc:AlternateContent>
  <xr:revisionPtr revIDLastSave="0" documentId="8_{4202DAFA-3021-4D61-A798-1D627BE5424E}" xr6:coauthVersionLast="36" xr6:coauthVersionMax="36" xr10:uidLastSave="{00000000-0000-0000-0000-000000000000}"/>
  <bookViews>
    <workbookView xWindow="-105" yWindow="-105" windowWidth="23250" windowHeight="12450" xr2:uid="{A52B4E31-3FAB-4C67-A221-F7C3CBA493C6}"/>
  </bookViews>
  <sheets>
    <sheet name="Anexo I pag 1 oferta" sheetId="5" r:id="rId1"/>
  </sheets>
  <definedNames>
    <definedName name="_xlnm.Print_Area" localSheetId="0">'Anexo I pag 1 oferta'!$A$3:$I$113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5" i="5" l="1"/>
  <c r="H84" i="5" l="1"/>
  <c r="H83" i="5"/>
  <c r="H80" i="5"/>
  <c r="H79" i="5"/>
  <c r="H78" i="5"/>
  <c r="H77" i="5"/>
  <c r="H76" i="5"/>
  <c r="H73" i="5"/>
  <c r="H72" i="5"/>
  <c r="H71" i="5"/>
  <c r="H74" i="5" s="1"/>
  <c r="H68" i="5"/>
  <c r="H67" i="5"/>
  <c r="H66" i="5"/>
  <c r="H65" i="5"/>
  <c r="H62" i="5"/>
  <c r="H61" i="5"/>
  <c r="H58" i="5"/>
  <c r="H57" i="5"/>
  <c r="H54" i="5"/>
  <c r="H53" i="5"/>
  <c r="H50" i="5"/>
  <c r="H51" i="5" s="1"/>
  <c r="H47" i="5"/>
  <c r="H46" i="5"/>
  <c r="H45" i="5"/>
  <c r="H44" i="5"/>
  <c r="H43" i="5"/>
  <c r="H40" i="5"/>
  <c r="H39" i="5"/>
  <c r="H38" i="5"/>
  <c r="H37" i="5"/>
  <c r="H36" i="5"/>
  <c r="H33" i="5"/>
  <c r="H32" i="5"/>
  <c r="H34" i="5" l="1"/>
  <c r="H63" i="5"/>
  <c r="H86" i="5"/>
  <c r="H55" i="5"/>
  <c r="H41" i="5"/>
  <c r="H81" i="5"/>
  <c r="H69" i="5"/>
  <c r="H48" i="5"/>
  <c r="H59" i="5"/>
  <c r="H87" i="5" l="1"/>
  <c r="G95" i="5" l="1"/>
  <c r="H95" i="5" s="1"/>
  <c r="G92" i="5"/>
  <c r="H92" i="5" s="1"/>
  <c r="G89" i="5"/>
  <c r="H89" i="5" s="1"/>
  <c r="H96" i="5" l="1"/>
  <c r="H90" i="5"/>
  <c r="H93" i="5"/>
  <c r="H97" i="5" l="1"/>
  <c r="H99" i="5" l="1"/>
  <c r="H98" i="5"/>
  <c r="H100" i="5" l="1"/>
  <c r="B28" i="5" s="1"/>
  <c r="F98" i="5"/>
  <c r="F99" i="5"/>
</calcChain>
</file>

<file path=xl/sharedStrings.xml><?xml version="1.0" encoding="utf-8"?>
<sst xmlns="http://schemas.openxmlformats.org/spreadsheetml/2006/main" count="207" uniqueCount="160">
  <si>
    <t>Código</t>
  </si>
  <si>
    <t>Ud</t>
  </si>
  <si>
    <t>Resumen</t>
  </si>
  <si>
    <t>CanPres</t>
  </si>
  <si>
    <t/>
  </si>
  <si>
    <t>m2</t>
  </si>
  <si>
    <t>u</t>
  </si>
  <si>
    <t>m</t>
  </si>
  <si>
    <t>ud</t>
  </si>
  <si>
    <t>m²</t>
  </si>
  <si>
    <t>CUELGUE TEMPORAL Y RE-COLOCACIÓN DETECTOR</t>
  </si>
  <si>
    <t>CONTROL DE CALIDAD</t>
  </si>
  <si>
    <t>GESTIÓN DE RESIDUOS DE DEMOLICIÓN Y CONSTRUCCIÓN</t>
  </si>
  <si>
    <t>SEGURIDAD Y SALUD</t>
  </si>
  <si>
    <t>TOTAL PRESUPUESTO EJECUCIÓN MATERIAL</t>
  </si>
  <si>
    <t>Fdo:</t>
  </si>
  <si>
    <t>NOTA IMPORTANTE: 
ESTE ANEXO I Y LA TABLA DESGLOSE PRECIO SE PRESENTARAN EN FORMATO PDF
DEBERA ESTAR FIRMADO POR DECLARANTE(S)</t>
  </si>
  <si>
    <t>ANEXO I: MODELO DE PROPOSICIÓN ECONÓMICA</t>
  </si>
  <si>
    <t xml:space="preserve">D./Dª </t>
  </si>
  <si>
    <t xml:space="preserve">provisto de D.N.I./NIE número </t>
  </si>
  <si>
    <t xml:space="preserve">                                (Nombre y dos apellidos)</t>
  </si>
  <si>
    <t xml:space="preserve">en calidad de    </t>
  </si>
  <si>
    <t>de la empresa</t>
  </si>
  <si>
    <t>(cargo que ocupa)</t>
  </si>
  <si>
    <t>(nombre o razón social)</t>
  </si>
  <si>
    <t xml:space="preserve">con NIF </t>
  </si>
  <si>
    <t xml:space="preserve">y domicilio social en </t>
  </si>
  <si>
    <t xml:space="preserve">DP número </t>
  </si>
  <si>
    <t xml:space="preserve">calle/plaza </t>
  </si>
  <si>
    <t>número</t>
  </si>
  <si>
    <t>conforme acredita con Poder.</t>
  </si>
  <si>
    <r>
      <rPr>
        <b/>
        <sz val="11"/>
        <color theme="1"/>
        <rFont val="Calibri"/>
        <family val="2"/>
        <scheme val="minor"/>
      </rPr>
      <t>Se compromete a prestarlo con estricta sujeción a todas las condiciones técnicas y legales que se contienen en las Condiciones Generales de Contratación y de Condiciones Técnicas Particulares que ha examinado y expresamente 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</si>
  <si>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</si>
  <si>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</si>
  <si>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</si>
  <si>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Las proposiciones económicas incluirán un único precio para cada prestación, aplicable en cada uno de los años de ejecución del contrato.</t>
  </si>
  <si>
    <t>Será obligatorio cumplimentar todos los campos de los formularios en caso contrario se desestimará la oferta.</t>
  </si>
  <si>
    <t>En caso de discrepancia entre el importe del precio unitario y el importe indicado en las casillas de estimación total de la obra, prevalecerá el importe del precio unitario de cada prestación, y se corregirá el cálculo partiendo del precio unitario indicado.</t>
  </si>
  <si>
    <r>
      <t>Gastos Generales</t>
    </r>
    <r>
      <rPr>
        <b/>
        <sz val="8"/>
        <color rgb="FFFF0000"/>
        <rFont val="Calibri"/>
        <family val="2"/>
        <scheme val="minor"/>
      </rPr>
      <t xml:space="preserve"> xx</t>
    </r>
    <r>
      <rPr>
        <b/>
        <sz val="8"/>
        <color rgb="FF000000"/>
        <rFont val="Calibri"/>
        <family val="2"/>
        <scheme val="minor"/>
      </rPr>
      <t xml:space="preserve"> % (*)</t>
    </r>
  </si>
  <si>
    <r>
      <t>Beneficio Industrial</t>
    </r>
    <r>
      <rPr>
        <b/>
        <sz val="8"/>
        <color rgb="FFFF0000"/>
        <rFont val="Calibri"/>
        <family val="2"/>
        <scheme val="minor"/>
      </rPr>
      <t xml:space="preserve"> xx</t>
    </r>
    <r>
      <rPr>
        <b/>
        <sz val="8"/>
        <color rgb="FF000000"/>
        <rFont val="Calibri"/>
        <family val="2"/>
        <scheme val="minor"/>
      </rPr>
      <t xml:space="preserve"> % (*)</t>
    </r>
  </si>
  <si>
    <t>%</t>
  </si>
  <si>
    <t>CONTROL DE CALIDAD (#)</t>
  </si>
  <si>
    <t>GESTIÓN DE RESIDUOS (#)</t>
  </si>
  <si>
    <t>SEGURIDAD Y SALUD (#)</t>
  </si>
  <si>
    <t>01_01</t>
  </si>
  <si>
    <t>02_04</t>
  </si>
  <si>
    <t>03_01</t>
  </si>
  <si>
    <t>03_02</t>
  </si>
  <si>
    <t>03_03</t>
  </si>
  <si>
    <t>03_04</t>
  </si>
  <si>
    <t>03_05</t>
  </si>
  <si>
    <t>BARRERA FONICA EN FALSO TECHO Y BAJO SUELO TECNICO</t>
  </si>
  <si>
    <t>MAMPARA CIEGA</t>
  </si>
  <si>
    <t>MAMPARA MIXTA DOBLE VIDRIO 6+6</t>
  </si>
  <si>
    <t>CIERRE MAMPARA ALUMINIO SOBRE MUEBLE FANCOIL</t>
  </si>
  <si>
    <t>AYUDAS ALBAÑILERÍA ELECTRICIDAD</t>
  </si>
  <si>
    <t>05_01</t>
  </si>
  <si>
    <t>05_02</t>
  </si>
  <si>
    <t>PAVIMENTOS</t>
  </si>
  <si>
    <t>06_01</t>
  </si>
  <si>
    <t>06_02</t>
  </si>
  <si>
    <t>MONTAJE BALDOSAS SUELO TÉCNICO RECUP</t>
  </si>
  <si>
    <t>FALSOS TECHOS</t>
  </si>
  <si>
    <t>07_01</t>
  </si>
  <si>
    <t>07_02</t>
  </si>
  <si>
    <t>PLACAS FALSO TECHO FIBRA MINERAL</t>
  </si>
  <si>
    <t>MONTAJE PLACAS FALSO TECHO RECUPERADAS</t>
  </si>
  <si>
    <t>08_01</t>
  </si>
  <si>
    <t>08_02</t>
  </si>
  <si>
    <t>08_03</t>
  </si>
  <si>
    <t>08_04</t>
  </si>
  <si>
    <t>09_01</t>
  </si>
  <si>
    <t>09_02</t>
  </si>
  <si>
    <t>09_03</t>
  </si>
  <si>
    <t>PINTURA PLÁSTICA SOBRE PARAMENTOS PREVIAMENTE PINTADOS</t>
  </si>
  <si>
    <t>ESMALTE SATINADO SOBRE MADERA</t>
  </si>
  <si>
    <t>CARPINTERÍA Y CERRAJERÍA</t>
  </si>
  <si>
    <t>10_01</t>
  </si>
  <si>
    <t>10_02</t>
  </si>
  <si>
    <t>10_03</t>
  </si>
  <si>
    <t>10_04</t>
  </si>
  <si>
    <t>10_05</t>
  </si>
  <si>
    <t>TOPE METÁLICO PROTECCIÓN PUERTAS</t>
  </si>
  <si>
    <t>ELECTRICIDAD</t>
  </si>
  <si>
    <t>11_01</t>
  </si>
  <si>
    <t>11_02</t>
  </si>
  <si>
    <t>11_03</t>
  </si>
  <si>
    <t>MECANISMO SENCILLO</t>
  </si>
  <si>
    <t>DESPLAZAMIENTO DE MECANISMOS</t>
  </si>
  <si>
    <t>DESPLAZAMIENTOS CAJAS PUESTOS TRABAJO</t>
  </si>
  <si>
    <t>ALUMBRADO</t>
  </si>
  <si>
    <t>12_01</t>
  </si>
  <si>
    <t>DESPLAZAMIENTO DE LUMINARIA EN FALSO TECHO</t>
  </si>
  <si>
    <t>LUMINARIA EMERGENCIA NOVA LD EMPOTRADA</t>
  </si>
  <si>
    <t>PANTALLA LED 60X60</t>
  </si>
  <si>
    <t>CLIMATIZACIÓN Y VENTILACIÓN</t>
  </si>
  <si>
    <t>13_01</t>
  </si>
  <si>
    <t>REJILLA RETORNO ATAG 325x225</t>
  </si>
  <si>
    <t>LIMPIEZA Y PUESTA A PUNTO DE INDUCTOR O FANCOIL</t>
  </si>
  <si>
    <t>DESMONTAJE Y RECOLOCACIÓN SONDA TEMPERATURA</t>
  </si>
  <si>
    <t>14_01</t>
  </si>
  <si>
    <t>DETECTOR DE INCENDIOS IDEM EXISTENTES</t>
  </si>
  <si>
    <t xml:space="preserve">“Obras aposentamiento o adecuación funcional en oficinas de Madrid " </t>
  </si>
  <si>
    <t>TOTAL CONTRATO</t>
  </si>
  <si>
    <t>Importe Unitario Ofertado</t>
  </si>
  <si>
    <t>Total Ofertado</t>
  </si>
  <si>
    <t>ACTUACIONES PREVIAS</t>
  </si>
  <si>
    <t>DESPEJE, DESPLAZAMIENTO Y/O RETIRADA DE MOBILIARIO</t>
  </si>
  <si>
    <t>PROTECCIÓN MOBILIARIO EXISTENTE</t>
  </si>
  <si>
    <t>01</t>
  </si>
  <si>
    <t>01_02</t>
  </si>
  <si>
    <t>Total 01</t>
  </si>
  <si>
    <t>02</t>
  </si>
  <si>
    <t>DEMOLICIONES Y DESMONTAJES</t>
  </si>
  <si>
    <t>02_01</t>
  </si>
  <si>
    <t>DESMONTAJE MAMPARA SIN RECUPERACIÓN</t>
  </si>
  <si>
    <t>02_02</t>
  </si>
  <si>
    <t>DESMONT. BALDOSAS SUELO TÉCNICO CON RECUP.</t>
  </si>
  <si>
    <t>02_03</t>
  </si>
  <si>
    <t>DESMONTAJE PLACAS FALSO TECHO SIN RECUP.</t>
  </si>
  <si>
    <t>DESMONTAJE PLACAS FALSO TECHO CON RECUP.</t>
  </si>
  <si>
    <t>02_05</t>
  </si>
  <si>
    <t>DESMONTAJE DE LUMINARIAS</t>
  </si>
  <si>
    <t>Total 02</t>
  </si>
  <si>
    <t>03</t>
  </si>
  <si>
    <t>ALBAÑILERÍA, CERRAMIENTOS Y DIVISIONES</t>
  </si>
  <si>
    <t>Total 03</t>
  </si>
  <si>
    <t>04</t>
  </si>
  <si>
    <t>04_01</t>
  </si>
  <si>
    <t>Total 04</t>
  </si>
  <si>
    <t>05</t>
  </si>
  <si>
    <t>Total 05</t>
  </si>
  <si>
    <t>06</t>
  </si>
  <si>
    <t>PINTURA Y ACABADOS</t>
  </si>
  <si>
    <t>Total 06</t>
  </si>
  <si>
    <t>07</t>
  </si>
  <si>
    <t>PUERTA EN MAMPARA CIEGA 50 MM</t>
  </si>
  <si>
    <t>Total 07</t>
  </si>
  <si>
    <t>08</t>
  </si>
  <si>
    <t>FORMACIÓN ENCENDIDOS</t>
  </si>
  <si>
    <t>Total 08</t>
  </si>
  <si>
    <t>09</t>
  </si>
  <si>
    <t>Total 09</t>
  </si>
  <si>
    <t>10</t>
  </si>
  <si>
    <t>CONDUCTO DE FIBRA REPOSICIÓN/MODIFICACIÓN EXISTENTES</t>
  </si>
  <si>
    <t>DESPLAZAMIENTO DE FANCOIL DE TECHO</t>
  </si>
  <si>
    <t>Total 10</t>
  </si>
  <si>
    <t>11</t>
  </si>
  <si>
    <t>PROTECCIÓN CONTRA INCENDIOS</t>
  </si>
  <si>
    <t>INTEGRACIÓN Y PROGRAMACIÓN EQUIPO CENTRAL DETECCION INCENDIOS</t>
  </si>
  <si>
    <t>Total 11</t>
  </si>
  <si>
    <t>suma capítulos 1-11</t>
  </si>
  <si>
    <t>12</t>
  </si>
  <si>
    <t>13</t>
  </si>
  <si>
    <t>14</t>
  </si>
  <si>
    <t>Total 12</t>
  </si>
  <si>
    <t>Total 13</t>
  </si>
  <si>
    <t>Total 14</t>
  </si>
  <si>
    <t>Expediente n.º S/02616/2025</t>
  </si>
  <si>
    <t>Las proposiciones económicas no podrán superar el importe total del valor estimado indicado en el PCAP cláusula 3ª.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</si>
</sst>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0.000%"/>
  </numFmts>
  <fonts count="24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FF00FF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9"/>
      <color rgb="FF0070C0"/>
      <name val="Calibri"/>
      <family val="2"/>
      <scheme val="minor"/>
    </font>
    <font>
      <b/>
      <sz val="8"/>
      <color rgb="FF0070C0"/>
      <name val="Calibri"/>
      <family val="2"/>
      <scheme val="minor"/>
    </font>
    <font>
      <sz val="8"/>
      <color rgb="FF0070C0"/>
      <name val="Calibri"/>
      <family val="2"/>
    </font>
    <font>
      <sz val="8"/>
      <color rgb="FF0070C0"/>
      <name val="Calibri"/>
      <family val="2"/>
      <scheme val="minor"/>
    </font>
    <font>
      <b/>
      <i/>
      <sz val="9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B4CBE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5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0" xfId="0" applyProtection="1"/>
    <xf numFmtId="0" fontId="11" fillId="0" borderId="5" xfId="0" applyFont="1" applyBorder="1" applyAlignment="1" applyProtection="1">
      <alignment horizontal="left" vertical="center" wrapText="1"/>
    </xf>
    <xf numFmtId="0" fontId="11" fillId="0" borderId="3" xfId="0" applyFont="1" applyBorder="1" applyAlignment="1" applyProtection="1">
      <alignment horizontal="left" vertical="center" wrapText="1"/>
    </xf>
    <xf numFmtId="10" fontId="13" fillId="3" borderId="6" xfId="0" applyNumberFormat="1" applyFont="1" applyFill="1" applyBorder="1" applyAlignment="1" applyProtection="1">
      <alignment horizontal="right" vertical="center"/>
    </xf>
    <xf numFmtId="2" fontId="13" fillId="3" borderId="7" xfId="0" applyNumberFormat="1" applyFont="1" applyFill="1" applyBorder="1" applyAlignment="1" applyProtection="1">
      <alignment horizontal="right" vertical="center" indent="4"/>
      <protection locked="0"/>
    </xf>
    <xf numFmtId="2" fontId="13" fillId="3" borderId="4" xfId="0" applyNumberFormat="1" applyFont="1" applyFill="1" applyBorder="1" applyAlignment="1" applyProtection="1">
      <alignment horizontal="right" vertical="center" indent="4"/>
      <protection locked="0"/>
    </xf>
    <xf numFmtId="0" fontId="0" fillId="0" borderId="0" xfId="0" applyAlignment="1" applyProtection="1">
      <alignment vertical="top"/>
    </xf>
    <xf numFmtId="0" fontId="14" fillId="0" borderId="0" xfId="0" applyFont="1" applyProtection="1"/>
    <xf numFmtId="0" fontId="1" fillId="0" borderId="0" xfId="0" applyFont="1" applyProtection="1"/>
    <xf numFmtId="0" fontId="15" fillId="0" borderId="0" xfId="0" applyFont="1" applyAlignment="1" applyProtection="1">
      <alignment horizontal="right" vertical="center"/>
    </xf>
    <xf numFmtId="0" fontId="15" fillId="0" borderId="0" xfId="0" applyFont="1" applyAlignment="1" applyProtection="1">
      <alignment horizontal="right"/>
    </xf>
    <xf numFmtId="0" fontId="0" fillId="3" borderId="0" xfId="0" applyFill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/>
    </xf>
    <xf numFmtId="0" fontId="17" fillId="0" borderId="0" xfId="0" applyFont="1" applyAlignment="1" applyProtection="1">
      <alignment horizontal="left" vertical="top"/>
    </xf>
    <xf numFmtId="0" fontId="0" fillId="3" borderId="0" xfId="0" applyFill="1" applyAlignment="1" applyProtection="1">
      <alignment vertical="top" shrinkToFit="1"/>
      <protection locked="0"/>
    </xf>
    <xf numFmtId="0" fontId="17" fillId="0" borderId="0" xfId="0" applyFont="1" applyAlignment="1" applyProtection="1">
      <alignment vertical="top"/>
    </xf>
    <xf numFmtId="0" fontId="0" fillId="0" borderId="0" xfId="0" applyFill="1" applyAlignment="1" applyProtection="1">
      <alignment shrinkToFit="1"/>
    </xf>
    <xf numFmtId="0" fontId="0" fillId="3" borderId="0" xfId="0" applyFill="1" applyAlignment="1" applyProtection="1">
      <alignment shrinkToFit="1"/>
      <protection locked="0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0" fillId="0" borderId="0" xfId="0" applyFill="1" applyAlignment="1" applyProtection="1">
      <alignment vertical="top"/>
    </xf>
    <xf numFmtId="49" fontId="3" fillId="2" borderId="1" xfId="0" applyNumberFormat="1" applyFont="1" applyFill="1" applyBorder="1" applyAlignment="1" applyProtection="1">
      <alignment vertical="top"/>
    </xf>
    <xf numFmtId="49" fontId="3" fillId="2" borderId="3" xfId="0" applyNumberFormat="1" applyFont="1" applyFill="1" applyBorder="1" applyAlignment="1" applyProtection="1">
      <alignment vertical="top" wrapText="1"/>
    </xf>
    <xf numFmtId="3" fontId="4" fillId="2" borderId="1" xfId="0" applyNumberFormat="1" applyFont="1" applyFill="1" applyBorder="1" applyAlignment="1" applyProtection="1">
      <alignment vertical="top"/>
    </xf>
    <xf numFmtId="4" fontId="8" fillId="2" borderId="1" xfId="0" applyNumberFormat="1" applyFont="1" applyFill="1" applyBorder="1" applyAlignment="1" applyProtection="1">
      <alignment vertical="top"/>
    </xf>
    <xf numFmtId="49" fontId="5" fillId="0" borderId="1" xfId="0" applyNumberFormat="1" applyFont="1" applyBorder="1" applyAlignment="1" applyProtection="1">
      <alignment vertical="top"/>
    </xf>
    <xf numFmtId="49" fontId="5" fillId="0" borderId="3" xfId="0" applyNumberFormat="1" applyFont="1" applyBorder="1" applyAlignment="1" applyProtection="1">
      <alignment vertical="top" wrapText="1"/>
    </xf>
    <xf numFmtId="4" fontId="5" fillId="0" borderId="1" xfId="0" applyNumberFormat="1" applyFont="1" applyFill="1" applyBorder="1" applyAlignment="1" applyProtection="1">
      <alignment vertical="top"/>
    </xf>
    <xf numFmtId="4" fontId="9" fillId="3" borderId="1" xfId="0" applyNumberFormat="1" applyFont="1" applyFill="1" applyBorder="1" applyAlignment="1" applyProtection="1">
      <alignment vertical="top"/>
    </xf>
    <xf numFmtId="0" fontId="5" fillId="0" borderId="1" xfId="0" applyFont="1" applyBorder="1" applyAlignment="1" applyProtection="1">
      <alignment vertical="top"/>
    </xf>
    <xf numFmtId="4" fontId="8" fillId="3" borderId="1" xfId="0" applyNumberFormat="1" applyFont="1" applyFill="1" applyBorder="1" applyAlignment="1" applyProtection="1">
      <alignment vertical="top"/>
    </xf>
    <xf numFmtId="3" fontId="4" fillId="2" borderId="3" xfId="0" applyNumberFormat="1" applyFont="1" applyFill="1" applyBorder="1" applyAlignment="1" applyProtection="1">
      <alignment vertical="top"/>
    </xf>
    <xf numFmtId="4" fontId="4" fillId="2" borderId="3" xfId="0" applyNumberFormat="1" applyFont="1" applyFill="1" applyBorder="1" applyAlignment="1" applyProtection="1">
      <alignment vertical="top"/>
    </xf>
    <xf numFmtId="4" fontId="8" fillId="2" borderId="4" xfId="0" applyNumberFormat="1" applyFont="1" applyFill="1" applyBorder="1" applyAlignment="1" applyProtection="1">
      <alignment vertical="top"/>
    </xf>
    <xf numFmtId="0" fontId="5" fillId="0" borderId="1" xfId="0" applyFont="1" applyFill="1" applyBorder="1" applyAlignment="1" applyProtection="1">
      <alignment vertical="top"/>
    </xf>
    <xf numFmtId="49" fontId="3" fillId="0" borderId="3" xfId="0" applyNumberFormat="1" applyFont="1" applyFill="1" applyBorder="1" applyAlignment="1" applyProtection="1">
      <alignment vertical="top" wrapText="1"/>
    </xf>
    <xf numFmtId="3" fontId="5" fillId="0" borderId="3" xfId="0" applyNumberFormat="1" applyFont="1" applyFill="1" applyBorder="1" applyAlignment="1" applyProtection="1">
      <alignment vertical="top"/>
    </xf>
    <xf numFmtId="4" fontId="4" fillId="0" borderId="3" xfId="0" applyNumberFormat="1" applyFont="1" applyFill="1" applyBorder="1" applyAlignment="1" applyProtection="1">
      <alignment vertical="top"/>
    </xf>
    <xf numFmtId="0" fontId="5" fillId="0" borderId="2" xfId="0" applyFont="1" applyFill="1" applyBorder="1" applyAlignment="1" applyProtection="1">
      <alignment vertical="top"/>
    </xf>
    <xf numFmtId="0" fontId="5" fillId="0" borderId="3" xfId="0" applyFont="1" applyFill="1" applyBorder="1" applyAlignment="1" applyProtection="1">
      <alignment vertical="top"/>
    </xf>
    <xf numFmtId="0" fontId="0" fillId="0" borderId="2" xfId="0" applyFill="1" applyBorder="1" applyProtection="1"/>
    <xf numFmtId="0" fontId="0" fillId="0" borderId="3" xfId="0" applyFill="1" applyBorder="1" applyProtection="1"/>
    <xf numFmtId="0" fontId="5" fillId="0" borderId="3" xfId="0" applyFont="1" applyFill="1" applyBorder="1" applyProtection="1"/>
    <xf numFmtId="4" fontId="3" fillId="3" borderId="1" xfId="0" applyNumberFormat="1" applyFont="1" applyFill="1" applyBorder="1" applyProtection="1"/>
    <xf numFmtId="4" fontId="3" fillId="3" borderId="1" xfId="0" applyNumberFormat="1" applyFont="1" applyFill="1" applyBorder="1" applyAlignment="1" applyProtection="1">
      <alignment vertical="top"/>
      <protection locked="0"/>
    </xf>
    <xf numFmtId="49" fontId="20" fillId="0" borderId="3" xfId="0" applyNumberFormat="1" applyFont="1" applyBorder="1" applyAlignment="1" applyProtection="1">
      <alignment horizontal="right" vertical="top" wrapText="1"/>
    </xf>
    <xf numFmtId="4" fontId="20" fillId="3" borderId="1" xfId="0" applyNumberFormat="1" applyFont="1" applyFill="1" applyBorder="1" applyAlignment="1" applyProtection="1">
      <alignment vertical="top"/>
    </xf>
    <xf numFmtId="4" fontId="20" fillId="0" borderId="3" xfId="0" applyNumberFormat="1" applyFont="1" applyBorder="1" applyAlignment="1" applyProtection="1">
      <alignment vertical="top"/>
    </xf>
    <xf numFmtId="4" fontId="20" fillId="2" borderId="3" xfId="0" applyNumberFormat="1" applyFont="1" applyFill="1" applyBorder="1" applyAlignment="1" applyProtection="1">
      <alignment vertical="top"/>
    </xf>
    <xf numFmtId="4" fontId="20" fillId="2" borderId="4" xfId="0" applyNumberFormat="1" applyFont="1" applyFill="1" applyBorder="1" applyAlignment="1" applyProtection="1">
      <alignment vertical="top"/>
    </xf>
    <xf numFmtId="4" fontId="20" fillId="0" borderId="3" xfId="0" applyNumberFormat="1" applyFont="1" applyFill="1" applyBorder="1" applyAlignment="1" applyProtection="1">
      <alignment vertical="top"/>
    </xf>
    <xf numFmtId="4" fontId="22" fillId="5" borderId="1" xfId="0" applyNumberFormat="1" applyFont="1" applyFill="1" applyBorder="1" applyAlignment="1" applyProtection="1">
      <alignment vertical="top"/>
    </xf>
    <xf numFmtId="4" fontId="20" fillId="5" borderId="1" xfId="0" applyNumberFormat="1" applyFont="1" applyFill="1" applyBorder="1" applyAlignment="1" applyProtection="1">
      <alignment vertical="top"/>
    </xf>
    <xf numFmtId="4" fontId="22" fillId="5" borderId="2" xfId="0" applyNumberFormat="1" applyFont="1" applyFill="1" applyBorder="1" applyAlignment="1" applyProtection="1">
      <alignment vertical="top"/>
    </xf>
    <xf numFmtId="49" fontId="5" fillId="0" borderId="1" xfId="0" applyNumberFormat="1" applyFont="1" applyBorder="1" applyAlignment="1">
      <alignment vertical="top"/>
    </xf>
    <xf numFmtId="0" fontId="2" fillId="0" borderId="1" xfId="0" applyFont="1" applyBorder="1" applyAlignment="1" applyProtection="1">
      <alignment horizontal="center" vertical="top" wrapText="1"/>
    </xf>
    <xf numFmtId="4" fontId="5" fillId="0" borderId="1" xfId="0" applyNumberFormat="1" applyFont="1" applyBorder="1" applyAlignment="1">
      <alignment vertical="top"/>
    </xf>
    <xf numFmtId="4" fontId="5" fillId="3" borderId="1" xfId="0" applyNumberFormat="1" applyFont="1" applyFill="1" applyBorder="1" applyAlignment="1" applyProtection="1">
      <alignment vertical="top"/>
      <protection locked="0"/>
    </xf>
    <xf numFmtId="49" fontId="5" fillId="0" borderId="1" xfId="0" applyNumberFormat="1" applyFont="1" applyBorder="1" applyAlignment="1">
      <alignment vertical="top" wrapText="1"/>
    </xf>
    <xf numFmtId="0" fontId="1" fillId="6" borderId="1" xfId="0" applyFont="1" applyFill="1" applyBorder="1" applyAlignment="1" applyProtection="1">
      <alignment horizontal="left" vertical="top"/>
    </xf>
    <xf numFmtId="49" fontId="1" fillId="2" borderId="1" xfId="0" applyNumberFormat="1" applyFont="1" applyFill="1" applyBorder="1" applyAlignment="1" applyProtection="1">
      <alignment vertical="top"/>
    </xf>
    <xf numFmtId="167" fontId="22" fillId="0" borderId="3" xfId="0" applyNumberFormat="1" applyFont="1" applyBorder="1" applyAlignment="1" applyProtection="1">
      <alignment vertical="top" wrapText="1"/>
    </xf>
    <xf numFmtId="167" fontId="21" fillId="0" borderId="1" xfId="0" applyNumberFormat="1" applyFont="1" applyFill="1" applyBorder="1" applyAlignment="1" applyProtection="1">
      <alignment horizontal="right" vertical="top"/>
    </xf>
    <xf numFmtId="3" fontId="19" fillId="0" borderId="3" xfId="0" applyNumberFormat="1" applyFont="1" applyBorder="1" applyAlignment="1" applyProtection="1">
      <alignment horizontal="right" vertical="top"/>
    </xf>
    <xf numFmtId="3" fontId="19" fillId="0" borderId="4" xfId="0" applyNumberFormat="1" applyFont="1" applyBorder="1" applyAlignment="1" applyProtection="1">
      <alignment horizontal="right" vertical="top"/>
    </xf>
    <xf numFmtId="0" fontId="5" fillId="0" borderId="0" xfId="0" applyFont="1" applyAlignment="1">
      <alignment vertical="top"/>
    </xf>
    <xf numFmtId="49" fontId="3" fillId="0" borderId="0" xfId="0" applyNumberFormat="1" applyFont="1" applyAlignment="1">
      <alignment vertical="top" wrapText="1"/>
    </xf>
    <xf numFmtId="49" fontId="3" fillId="2" borderId="1" xfId="0" applyNumberFormat="1" applyFont="1" applyFill="1" applyBorder="1" applyAlignment="1">
      <alignment vertical="top"/>
    </xf>
    <xf numFmtId="49" fontId="3" fillId="2" borderId="1" xfId="0" applyNumberFormat="1" applyFont="1" applyFill="1" applyBorder="1" applyAlignment="1">
      <alignment vertical="top" wrapText="1"/>
    </xf>
    <xf numFmtId="49" fontId="3" fillId="2" borderId="1" xfId="0" applyNumberFormat="1" applyFont="1" applyFill="1" applyBorder="1" applyAlignment="1" applyProtection="1">
      <alignment vertical="top" wrapText="1"/>
    </xf>
    <xf numFmtId="4" fontId="4" fillId="2" borderId="1" xfId="0" applyNumberFormat="1" applyFont="1" applyFill="1" applyBorder="1" applyAlignment="1" applyProtection="1">
      <alignment vertical="top"/>
    </xf>
    <xf numFmtId="49" fontId="5" fillId="7" borderId="1" xfId="0" applyNumberFormat="1" applyFont="1" applyFill="1" applyBorder="1" applyAlignment="1">
      <alignment vertical="top"/>
    </xf>
    <xf numFmtId="4" fontId="5" fillId="0" borderId="11" xfId="0" applyNumberFormat="1" applyFont="1" applyBorder="1" applyAlignment="1">
      <alignment vertical="top"/>
    </xf>
    <xf numFmtId="4" fontId="8" fillId="3" borderId="11" xfId="0" applyNumberFormat="1" applyFont="1" applyFill="1" applyBorder="1" applyAlignment="1" applyProtection="1">
      <alignment vertical="top"/>
    </xf>
    <xf numFmtId="49" fontId="5" fillId="0" borderId="1" xfId="0" applyNumberFormat="1" applyFont="1" applyBorder="1" applyAlignment="1" applyProtection="1">
      <alignment vertical="top" wrapText="1"/>
    </xf>
    <xf numFmtId="0" fontId="1" fillId="0" borderId="1" xfId="0" applyFont="1" applyBorder="1" applyAlignment="1" applyProtection="1">
      <alignment vertical="top" wrapText="1"/>
    </xf>
    <xf numFmtId="49" fontId="3" fillId="0" borderId="10" xfId="0" applyNumberFormat="1" applyFont="1" applyBorder="1" applyAlignment="1">
      <alignment vertical="top" wrapText="1"/>
    </xf>
    <xf numFmtId="49" fontId="3" fillId="0" borderId="3" xfId="0" applyNumberFormat="1" applyFont="1" applyBorder="1" applyAlignment="1">
      <alignment vertical="top" wrapText="1"/>
    </xf>
    <xf numFmtId="49" fontId="3" fillId="0" borderId="4" xfId="0" applyNumberFormat="1" applyFont="1" applyBorder="1" applyAlignment="1">
      <alignment vertical="top" wrapText="1"/>
    </xf>
    <xf numFmtId="0" fontId="3" fillId="0" borderId="2" xfId="0" applyFont="1" applyBorder="1" applyAlignment="1" applyProtection="1">
      <alignment vertical="top" wrapText="1"/>
    </xf>
    <xf numFmtId="0" fontId="3" fillId="0" borderId="3" xfId="0" applyFont="1" applyBorder="1" applyAlignment="1" applyProtection="1">
      <alignment vertical="top" wrapText="1"/>
    </xf>
    <xf numFmtId="0" fontId="3" fillId="0" borderId="4" xfId="0" applyFont="1" applyBorder="1" applyAlignment="1" applyProtection="1">
      <alignment vertical="top" wrapText="1"/>
    </xf>
    <xf numFmtId="49" fontId="3" fillId="2" borderId="1" xfId="0" applyNumberFormat="1" applyFont="1" applyFill="1" applyBorder="1" applyAlignment="1" applyProtection="1">
      <alignment horizontal="center" vertical="top" wrapText="1"/>
    </xf>
    <xf numFmtId="49" fontId="20" fillId="0" borderId="3" xfId="0" applyNumberFormat="1" applyFont="1" applyBorder="1" applyAlignment="1" applyProtection="1">
      <alignment horizontal="center" vertical="top" wrapText="1"/>
    </xf>
    <xf numFmtId="0" fontId="2" fillId="8" borderId="9" xfId="0" applyFont="1" applyFill="1" applyBorder="1" applyAlignment="1" applyProtection="1">
      <alignment horizontal="center" vertical="top"/>
    </xf>
    <xf numFmtId="0" fontId="2" fillId="8" borderId="7" xfId="0" applyFont="1" applyFill="1" applyBorder="1" applyAlignment="1" applyProtection="1">
      <alignment horizontal="center" vertical="top" wrapText="1"/>
    </xf>
    <xf numFmtId="0" fontId="23" fillId="8" borderId="9" xfId="0" applyFont="1" applyFill="1" applyBorder="1" applyAlignment="1" applyProtection="1">
      <alignment horizontal="center" vertical="top" wrapText="1"/>
    </xf>
    <xf numFmtId="0" fontId="7" fillId="8" borderId="9" xfId="0" applyFont="1" applyFill="1" applyBorder="1" applyAlignment="1" applyProtection="1">
      <alignment horizontal="center" vertical="top" wrapText="1"/>
    </xf>
    <xf numFmtId="0" fontId="0" fillId="0" borderId="0" xfId="0" applyFont="1" applyAlignment="1" applyProtection="1">
      <alignment horizontal="left" vertical="top" wrapText="1"/>
    </xf>
    <xf numFmtId="0" fontId="0" fillId="0" borderId="8" xfId="0" applyBorder="1" applyAlignment="1" applyProtection="1">
      <alignment horizontal="center" wrapText="1"/>
      <protection locked="0"/>
    </xf>
    <xf numFmtId="0" fontId="0" fillId="0" borderId="0" xfId="0" applyAlignment="1" applyProtection="1">
      <alignment horizontal="center" vertical="top"/>
    </xf>
    <xf numFmtId="0" fontId="0" fillId="3" borderId="0" xfId="0" applyFill="1" applyAlignment="1" applyProtection="1">
      <alignment horizontal="left" shrinkToFit="1"/>
      <protection locked="0"/>
    </xf>
    <xf numFmtId="0" fontId="0" fillId="3" borderId="0" xfId="0" applyFill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left" vertical="top" wrapText="1"/>
    </xf>
    <xf numFmtId="4" fontId="6" fillId="4" borderId="0" xfId="0" applyNumberFormat="1" applyFont="1" applyFill="1" applyAlignment="1" applyProtection="1">
      <alignment horizontal="center" vertical="top" shrinkToFit="1"/>
    </xf>
    <xf numFmtId="0" fontId="6" fillId="4" borderId="0" xfId="0" applyFont="1" applyFill="1" applyAlignment="1" applyProtection="1">
      <alignment horizontal="center" vertical="top" shrinkToFit="1"/>
    </xf>
    <xf numFmtId="0" fontId="10" fillId="0" borderId="0" xfId="0" applyFont="1" applyAlignment="1" applyProtection="1">
      <alignment horizontal="center" vertical="top" wrapText="1"/>
    </xf>
    <xf numFmtId="0" fontId="16" fillId="0" borderId="0" xfId="0" applyFont="1" applyAlignment="1" applyProtection="1">
      <alignment horizontal="center"/>
    </xf>
    <xf numFmtId="0" fontId="0" fillId="3" borderId="0" xfId="0" applyFill="1" applyAlignment="1" applyProtection="1">
      <alignment horizontal="left" vertical="top" shrinkToFit="1"/>
      <protection locked="0"/>
    </xf>
    <xf numFmtId="0" fontId="17" fillId="0" borderId="0" xfId="0" applyFont="1" applyAlignment="1" applyProtection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1</xdr:col>
      <xdr:colOff>884464</xdr:colOff>
      <xdr:row>7</xdr:row>
      <xdr:rowOff>46264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56DEB71-3446-4E8E-B0A4-1D5D99F1933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500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9E972-A911-4007-B5C3-ADD1E496A957}">
  <sheetPr>
    <pageSetUpPr fitToPage="1"/>
  </sheetPr>
  <dimension ref="A2:I112"/>
  <sheetViews>
    <sheetView tabSelected="1" zoomScale="85" zoomScaleNormal="85" workbookViewId="0">
      <pane ySplit="9" topLeftCell="A31" activePane="bottomLeft" state="frozen"/>
      <selection pane="bottomLeft" activeCell="G37" sqref="G37"/>
    </sheetView>
  </sheetViews>
  <sheetFormatPr baseColWidth="10" defaultColWidth="11.42578125" defaultRowHeight="15" x14ac:dyDescent="0.25"/>
  <cols>
    <col min="1" max="1" width="8.28515625" style="1" customWidth="1"/>
    <col min="2" max="2" width="13.5703125" style="1" customWidth="1"/>
    <col min="3" max="3" width="7.5703125" style="1" customWidth="1"/>
    <col min="4" max="4" width="27.28515625" style="1" customWidth="1"/>
    <col min="5" max="9" width="11.42578125" style="1"/>
    <col min="10" max="10" width="1.7109375" style="1" customWidth="1"/>
    <col min="11" max="16384" width="11.42578125" style="1"/>
  </cols>
  <sheetData>
    <row r="2" spans="1:9" s="7" customFormat="1" ht="75" customHeight="1" x14ac:dyDescent="0.25">
      <c r="A2" s="99" t="s">
        <v>16</v>
      </c>
      <c r="B2" s="99"/>
      <c r="C2" s="99"/>
      <c r="D2" s="99"/>
      <c r="E2" s="99"/>
      <c r="F2" s="99"/>
      <c r="G2" s="99"/>
      <c r="H2" s="99"/>
      <c r="I2" s="99"/>
    </row>
    <row r="5" spans="1:9" x14ac:dyDescent="0.25">
      <c r="D5" s="8"/>
      <c r="E5" s="8"/>
      <c r="F5" s="9"/>
      <c r="G5" s="9"/>
      <c r="H5" s="9"/>
      <c r="I5" s="10" t="s">
        <v>102</v>
      </c>
    </row>
    <row r="6" spans="1:9" x14ac:dyDescent="0.25">
      <c r="D6" s="8"/>
      <c r="E6" s="8"/>
      <c r="F6" s="9"/>
      <c r="G6" s="9"/>
      <c r="H6" s="9"/>
      <c r="I6" s="10"/>
    </row>
    <row r="7" spans="1:9" x14ac:dyDescent="0.25">
      <c r="D7" s="8"/>
      <c r="E7" s="8"/>
      <c r="F7" s="9"/>
      <c r="G7" s="9"/>
      <c r="H7" s="9"/>
      <c r="I7" s="11" t="s">
        <v>158</v>
      </c>
    </row>
    <row r="8" spans="1:9" ht="24.95" customHeight="1" x14ac:dyDescent="0.25"/>
    <row r="9" spans="1:9" ht="18.75" x14ac:dyDescent="0.3">
      <c r="A9" s="100" t="s">
        <v>17</v>
      </c>
      <c r="B9" s="100"/>
      <c r="C9" s="100"/>
      <c r="D9" s="100"/>
      <c r="E9" s="100"/>
      <c r="F9" s="100"/>
      <c r="G9" s="100"/>
      <c r="H9" s="100"/>
      <c r="I9" s="100"/>
    </row>
    <row r="10" spans="1:9" ht="15" customHeight="1" x14ac:dyDescent="0.25"/>
    <row r="11" spans="1:9" ht="15" customHeight="1" x14ac:dyDescent="0.25"/>
    <row r="12" spans="1:9" x14ac:dyDescent="0.25">
      <c r="A12" s="7" t="s">
        <v>18</v>
      </c>
      <c r="B12" s="101"/>
      <c r="C12" s="101"/>
      <c r="D12" s="101"/>
      <c r="E12" s="101"/>
      <c r="F12" s="93" t="s">
        <v>19</v>
      </c>
      <c r="G12" s="93"/>
      <c r="H12" s="93"/>
      <c r="I12" s="12"/>
    </row>
    <row r="13" spans="1:9" x14ac:dyDescent="0.25">
      <c r="A13" s="102" t="s">
        <v>20</v>
      </c>
      <c r="B13" s="102"/>
      <c r="C13" s="102"/>
      <c r="D13" s="102"/>
      <c r="E13" s="102"/>
      <c r="F13" s="102"/>
      <c r="G13" s="102"/>
      <c r="H13" s="102"/>
      <c r="I13" s="13"/>
    </row>
    <row r="14" spans="1:9" x14ac:dyDescent="0.25">
      <c r="A14" s="14"/>
      <c r="B14" s="14"/>
      <c r="C14" s="14"/>
      <c r="D14" s="14"/>
      <c r="E14" s="14"/>
      <c r="F14" s="14"/>
      <c r="G14" s="14"/>
      <c r="H14" s="14"/>
      <c r="I14" s="13"/>
    </row>
    <row r="15" spans="1:9" x14ac:dyDescent="0.25">
      <c r="A15" s="7" t="s">
        <v>21</v>
      </c>
      <c r="B15" s="7"/>
      <c r="C15" s="15"/>
      <c r="D15" s="93" t="s">
        <v>22</v>
      </c>
      <c r="E15" s="93"/>
      <c r="F15" s="95"/>
      <c r="G15" s="95"/>
      <c r="H15" s="95"/>
      <c r="I15" s="95"/>
    </row>
    <row r="16" spans="1:9" x14ac:dyDescent="0.25">
      <c r="B16" s="16"/>
      <c r="C16" s="16" t="s">
        <v>23</v>
      </c>
      <c r="D16" s="16"/>
      <c r="E16" s="16"/>
      <c r="F16" s="16" t="s">
        <v>24</v>
      </c>
      <c r="G16" s="16"/>
      <c r="H16" s="16"/>
      <c r="I16" s="7"/>
    </row>
    <row r="17" spans="1:9" x14ac:dyDescent="0.25">
      <c r="B17" s="16"/>
      <c r="C17" s="16"/>
      <c r="D17" s="16"/>
      <c r="E17" s="16"/>
      <c r="F17" s="16"/>
      <c r="G17" s="16"/>
      <c r="H17" s="16"/>
      <c r="I17" s="7"/>
    </row>
    <row r="18" spans="1:9" x14ac:dyDescent="0.25">
      <c r="A18" s="7" t="s">
        <v>25</v>
      </c>
      <c r="B18" s="12"/>
      <c r="C18" s="93" t="s">
        <v>26</v>
      </c>
      <c r="D18" s="93"/>
      <c r="E18" s="94"/>
      <c r="F18" s="94"/>
      <c r="G18" s="94"/>
      <c r="H18" s="17" t="s">
        <v>27</v>
      </c>
      <c r="I18" s="18"/>
    </row>
    <row r="19" spans="1:9" s="19" customFormat="1" x14ac:dyDescent="0.25">
      <c r="B19" s="20"/>
      <c r="C19" s="21"/>
      <c r="D19" s="21"/>
      <c r="E19" s="22"/>
      <c r="F19" s="22"/>
      <c r="G19" s="22"/>
      <c r="H19" s="22"/>
      <c r="I19" s="22"/>
    </row>
    <row r="20" spans="1:9" s="19" customFormat="1" x14ac:dyDescent="0.25">
      <c r="B20" s="20"/>
      <c r="C20" s="21"/>
      <c r="D20" s="21"/>
      <c r="E20" s="22"/>
      <c r="F20" s="22"/>
      <c r="G20" s="22"/>
      <c r="H20" s="22"/>
      <c r="I20" s="22"/>
    </row>
    <row r="21" spans="1:9" s="19" customFormat="1" x14ac:dyDescent="0.25">
      <c r="A21" s="23" t="s">
        <v>28</v>
      </c>
      <c r="B21" s="20"/>
      <c r="C21" s="95"/>
      <c r="D21" s="95"/>
      <c r="E21" s="95"/>
      <c r="F21" s="95"/>
      <c r="G21" s="95"/>
      <c r="H21" s="22" t="s">
        <v>29</v>
      </c>
      <c r="I21" s="18"/>
    </row>
    <row r="22" spans="1:9" s="19" customFormat="1" x14ac:dyDescent="0.25">
      <c r="A22" s="23"/>
      <c r="B22" s="20"/>
      <c r="C22" s="21"/>
      <c r="D22" s="21"/>
      <c r="E22" s="21"/>
      <c r="F22" s="21"/>
      <c r="G22" s="21"/>
      <c r="H22" s="22"/>
      <c r="I22" s="17"/>
    </row>
    <row r="23" spans="1:9" x14ac:dyDescent="0.25">
      <c r="A23" s="7" t="s">
        <v>30</v>
      </c>
      <c r="B23" s="7"/>
      <c r="C23" s="7"/>
      <c r="D23" s="7"/>
      <c r="E23" s="7"/>
      <c r="F23" s="7"/>
      <c r="G23" s="7"/>
      <c r="H23" s="7"/>
      <c r="I23" s="7"/>
    </row>
    <row r="24" spans="1:9" ht="15" customHeight="1" x14ac:dyDescent="0.25">
      <c r="A24" s="7"/>
      <c r="B24" s="7"/>
      <c r="C24" s="7"/>
      <c r="D24" s="7"/>
      <c r="E24" s="7"/>
      <c r="F24" s="7"/>
      <c r="G24" s="7"/>
      <c r="H24" s="7"/>
      <c r="I24" s="7"/>
    </row>
    <row r="25" spans="1:9" ht="56.25" customHeight="1" x14ac:dyDescent="0.25">
      <c r="A25" s="96" t="s">
        <v>31</v>
      </c>
      <c r="B25" s="96"/>
      <c r="C25" s="96"/>
      <c r="D25" s="96"/>
      <c r="E25" s="96"/>
      <c r="F25" s="96"/>
      <c r="G25" s="96"/>
      <c r="H25" s="96"/>
      <c r="I25" s="7"/>
    </row>
    <row r="26" spans="1:9" ht="15" customHeight="1" x14ac:dyDescent="0.25">
      <c r="A26" s="7"/>
      <c r="B26" s="7"/>
      <c r="C26" s="7"/>
      <c r="D26" s="7"/>
      <c r="E26" s="7"/>
      <c r="F26" s="7"/>
      <c r="G26" s="7"/>
      <c r="H26" s="7"/>
      <c r="I26" s="7"/>
    </row>
    <row r="27" spans="1:9" ht="15" customHeight="1" x14ac:dyDescent="0.25">
      <c r="A27" s="7" t="s">
        <v>32</v>
      </c>
      <c r="B27" s="7"/>
      <c r="C27" s="7"/>
      <c r="D27" s="7"/>
      <c r="E27" s="7"/>
      <c r="F27" s="7"/>
      <c r="G27" s="7"/>
      <c r="H27" s="7"/>
    </row>
    <row r="28" spans="1:9" ht="15" customHeight="1" x14ac:dyDescent="0.25">
      <c r="A28" s="7" t="s">
        <v>33</v>
      </c>
      <c r="B28" s="97">
        <f>+IF(H100&lt;=495669.71,H100,"ERROR: no debe superar 25862,29")</f>
        <v>0</v>
      </c>
      <c r="C28" s="98"/>
      <c r="D28" s="7" t="s">
        <v>34</v>
      </c>
      <c r="E28" s="7"/>
      <c r="F28" s="7"/>
      <c r="G28" s="7"/>
      <c r="H28" s="7"/>
    </row>
    <row r="29" spans="1:9" ht="15" customHeight="1" x14ac:dyDescent="0.25">
      <c r="A29" s="7"/>
      <c r="B29" s="7"/>
      <c r="C29" s="7"/>
      <c r="D29" s="7"/>
      <c r="E29" s="7"/>
      <c r="F29" s="7"/>
      <c r="G29" s="7"/>
      <c r="H29" s="7"/>
    </row>
    <row r="30" spans="1:9" ht="37.5" customHeight="1" x14ac:dyDescent="0.25">
      <c r="B30" s="87" t="s">
        <v>0</v>
      </c>
      <c r="C30" s="87" t="s">
        <v>1</v>
      </c>
      <c r="D30" s="88" t="s">
        <v>2</v>
      </c>
      <c r="E30" s="88"/>
      <c r="F30" s="87" t="s">
        <v>3</v>
      </c>
      <c r="G30" s="89" t="s">
        <v>104</v>
      </c>
      <c r="H30" s="90" t="s">
        <v>105</v>
      </c>
    </row>
    <row r="31" spans="1:9" ht="15" customHeight="1" x14ac:dyDescent="0.25">
      <c r="B31" s="70" t="s">
        <v>109</v>
      </c>
      <c r="C31" s="70" t="s">
        <v>6</v>
      </c>
      <c r="D31" s="71" t="s">
        <v>106</v>
      </c>
      <c r="E31" s="72"/>
      <c r="F31" s="26"/>
      <c r="G31" s="73"/>
      <c r="H31" s="27"/>
    </row>
    <row r="32" spans="1:9" ht="22.5" x14ac:dyDescent="0.25">
      <c r="B32" s="74" t="s">
        <v>44</v>
      </c>
      <c r="C32" s="57" t="s">
        <v>9</v>
      </c>
      <c r="D32" s="61" t="s">
        <v>107</v>
      </c>
      <c r="E32" s="58"/>
      <c r="F32" s="59">
        <v>97.67</v>
      </c>
      <c r="G32" s="60"/>
      <c r="H32" s="31">
        <f>+ROUND(+F32*ROUND(G32,2),2)</f>
        <v>0</v>
      </c>
    </row>
    <row r="33" spans="2:8" ht="15" customHeight="1" x14ac:dyDescent="0.25">
      <c r="B33" s="74" t="s">
        <v>110</v>
      </c>
      <c r="C33" s="57" t="s">
        <v>9</v>
      </c>
      <c r="D33" s="61" t="s">
        <v>108</v>
      </c>
      <c r="E33" s="58"/>
      <c r="F33" s="59">
        <v>97.67</v>
      </c>
      <c r="G33" s="60"/>
      <c r="H33" s="31">
        <f>+ROUND(+F33*ROUND(G33,2),2)</f>
        <v>0</v>
      </c>
    </row>
    <row r="34" spans="2:8" ht="15" customHeight="1" x14ac:dyDescent="0.25">
      <c r="B34" s="68"/>
      <c r="C34" s="68"/>
      <c r="D34" s="69" t="s">
        <v>111</v>
      </c>
      <c r="E34" s="69"/>
      <c r="F34" s="79"/>
      <c r="G34" s="75"/>
      <c r="H34" s="76">
        <f>SUM(H32:H33)</f>
        <v>0</v>
      </c>
    </row>
    <row r="35" spans="2:8" ht="15" customHeight="1" x14ac:dyDescent="0.25">
      <c r="B35" s="70" t="s">
        <v>112</v>
      </c>
      <c r="C35" s="70" t="s">
        <v>6</v>
      </c>
      <c r="D35" s="71" t="s">
        <v>113</v>
      </c>
      <c r="E35" s="72"/>
      <c r="F35" s="26"/>
      <c r="G35" s="73"/>
      <c r="H35" s="27"/>
    </row>
    <row r="36" spans="2:8" ht="22.5" x14ac:dyDescent="0.25">
      <c r="B36" s="74" t="s">
        <v>114</v>
      </c>
      <c r="C36" s="57" t="s">
        <v>9</v>
      </c>
      <c r="D36" s="61" t="s">
        <v>115</v>
      </c>
      <c r="E36" s="77"/>
      <c r="F36" s="30">
        <v>16.48</v>
      </c>
      <c r="G36" s="60"/>
      <c r="H36" s="31">
        <f t="shared" ref="H36:H50" si="0">+ROUND(+F36*ROUND(G36,2),2)</f>
        <v>0</v>
      </c>
    </row>
    <row r="37" spans="2:8" ht="22.5" x14ac:dyDescent="0.25">
      <c r="B37" s="74" t="s">
        <v>116</v>
      </c>
      <c r="C37" s="57" t="s">
        <v>9</v>
      </c>
      <c r="D37" s="61" t="s">
        <v>117</v>
      </c>
      <c r="E37" s="77"/>
      <c r="F37" s="30">
        <v>25.2</v>
      </c>
      <c r="G37" s="60"/>
      <c r="H37" s="31">
        <f t="shared" si="0"/>
        <v>0</v>
      </c>
    </row>
    <row r="38" spans="2:8" ht="22.5" x14ac:dyDescent="0.25">
      <c r="B38" s="74" t="s">
        <v>118</v>
      </c>
      <c r="C38" s="57" t="s">
        <v>9</v>
      </c>
      <c r="D38" s="61" t="s">
        <v>119</v>
      </c>
      <c r="E38" s="77"/>
      <c r="F38" s="30">
        <v>1.8</v>
      </c>
      <c r="G38" s="60"/>
      <c r="H38" s="31">
        <f t="shared" si="0"/>
        <v>0</v>
      </c>
    </row>
    <row r="39" spans="2:8" ht="22.5" x14ac:dyDescent="0.25">
      <c r="B39" s="74" t="s">
        <v>45</v>
      </c>
      <c r="C39" s="57" t="s">
        <v>9</v>
      </c>
      <c r="D39" s="61" t="s">
        <v>120</v>
      </c>
      <c r="E39" s="77"/>
      <c r="F39" s="30">
        <v>25.56</v>
      </c>
      <c r="G39" s="60"/>
      <c r="H39" s="31">
        <f t="shared" si="0"/>
        <v>0</v>
      </c>
    </row>
    <row r="40" spans="2:8" x14ac:dyDescent="0.25">
      <c r="B40" s="74" t="s">
        <v>121</v>
      </c>
      <c r="C40" s="57" t="s">
        <v>6</v>
      </c>
      <c r="D40" s="61" t="s">
        <v>122</v>
      </c>
      <c r="E40" s="77"/>
      <c r="F40" s="30">
        <v>15</v>
      </c>
      <c r="G40" s="60"/>
      <c r="H40" s="31">
        <f t="shared" si="0"/>
        <v>0</v>
      </c>
    </row>
    <row r="41" spans="2:8" ht="15" customHeight="1" x14ac:dyDescent="0.25">
      <c r="B41" s="68"/>
      <c r="C41" s="68"/>
      <c r="D41" s="69" t="s">
        <v>123</v>
      </c>
      <c r="E41" s="69"/>
      <c r="F41" s="79"/>
      <c r="G41" s="75"/>
      <c r="H41" s="76">
        <f>SUM(H36:H40)</f>
        <v>0</v>
      </c>
    </row>
    <row r="42" spans="2:8" ht="24.75" customHeight="1" x14ac:dyDescent="0.25">
      <c r="B42" s="70" t="s">
        <v>124</v>
      </c>
      <c r="C42" s="70" t="s">
        <v>6</v>
      </c>
      <c r="D42" s="71" t="s">
        <v>125</v>
      </c>
      <c r="E42" s="72"/>
      <c r="F42" s="26"/>
      <c r="G42" s="73"/>
      <c r="H42" s="27"/>
    </row>
    <row r="43" spans="2:8" ht="15" customHeight="1" x14ac:dyDescent="0.25">
      <c r="B43" s="74" t="s">
        <v>46</v>
      </c>
      <c r="C43" s="57" t="s">
        <v>9</v>
      </c>
      <c r="D43" s="61" t="s">
        <v>52</v>
      </c>
      <c r="E43" s="77"/>
      <c r="F43" s="30">
        <v>36.07</v>
      </c>
      <c r="G43" s="60"/>
      <c r="H43" s="31">
        <f t="shared" si="0"/>
        <v>0</v>
      </c>
    </row>
    <row r="44" spans="2:8" ht="15" customHeight="1" x14ac:dyDescent="0.25">
      <c r="B44" s="74" t="s">
        <v>47</v>
      </c>
      <c r="C44" s="57" t="s">
        <v>9</v>
      </c>
      <c r="D44" s="61" t="s">
        <v>53</v>
      </c>
      <c r="E44" s="77"/>
      <c r="F44" s="30">
        <v>11.8</v>
      </c>
      <c r="G44" s="60"/>
      <c r="H44" s="31">
        <f t="shared" si="0"/>
        <v>0</v>
      </c>
    </row>
    <row r="45" spans="2:8" ht="15" customHeight="1" x14ac:dyDescent="0.25">
      <c r="B45" s="74" t="s">
        <v>48</v>
      </c>
      <c r="C45" s="57" t="s">
        <v>9</v>
      </c>
      <c r="D45" s="61" t="s">
        <v>51</v>
      </c>
      <c r="E45" s="77"/>
      <c r="F45" s="30">
        <v>19.55</v>
      </c>
      <c r="G45" s="60"/>
      <c r="H45" s="31">
        <f t="shared" si="0"/>
        <v>0</v>
      </c>
    </row>
    <row r="46" spans="2:8" ht="15" customHeight="1" x14ac:dyDescent="0.25">
      <c r="B46" s="74" t="s">
        <v>49</v>
      </c>
      <c r="C46" s="57" t="s">
        <v>7</v>
      </c>
      <c r="D46" s="61" t="s">
        <v>54</v>
      </c>
      <c r="E46" s="77"/>
      <c r="F46" s="30">
        <v>3</v>
      </c>
      <c r="G46" s="60"/>
      <c r="H46" s="31">
        <f t="shared" si="0"/>
        <v>0</v>
      </c>
    </row>
    <row r="47" spans="2:8" ht="15" customHeight="1" x14ac:dyDescent="0.25">
      <c r="B47" s="74" t="s">
        <v>50</v>
      </c>
      <c r="C47" s="57" t="s">
        <v>9</v>
      </c>
      <c r="D47" s="61" t="s">
        <v>55</v>
      </c>
      <c r="E47" s="77"/>
      <c r="F47" s="30">
        <v>97.67</v>
      </c>
      <c r="G47" s="60"/>
      <c r="H47" s="31">
        <f t="shared" si="0"/>
        <v>0</v>
      </c>
    </row>
    <row r="48" spans="2:8" ht="15" customHeight="1" x14ac:dyDescent="0.25">
      <c r="B48" s="68"/>
      <c r="C48" s="68"/>
      <c r="D48" s="69" t="s">
        <v>126</v>
      </c>
      <c r="E48" s="69"/>
      <c r="F48" s="79"/>
      <c r="G48" s="75"/>
      <c r="H48" s="76">
        <f>SUM(H43:H47)</f>
        <v>0</v>
      </c>
    </row>
    <row r="49" spans="2:8" ht="15" customHeight="1" x14ac:dyDescent="0.25">
      <c r="B49" s="70" t="s">
        <v>127</v>
      </c>
      <c r="C49" s="70" t="s">
        <v>6</v>
      </c>
      <c r="D49" s="71" t="s">
        <v>58</v>
      </c>
      <c r="E49" s="72"/>
      <c r="F49" s="26"/>
      <c r="G49" s="73"/>
      <c r="H49" s="27"/>
    </row>
    <row r="50" spans="2:8" ht="24.75" customHeight="1" x14ac:dyDescent="0.25">
      <c r="B50" s="74" t="s">
        <v>128</v>
      </c>
      <c r="C50" s="57" t="s">
        <v>9</v>
      </c>
      <c r="D50" s="61" t="s">
        <v>61</v>
      </c>
      <c r="E50" s="77"/>
      <c r="F50" s="30">
        <v>25.2</v>
      </c>
      <c r="G50" s="60"/>
      <c r="H50" s="31">
        <f t="shared" si="0"/>
        <v>0</v>
      </c>
    </row>
    <row r="51" spans="2:8" ht="15" customHeight="1" x14ac:dyDescent="0.25">
      <c r="B51" s="68"/>
      <c r="C51" s="68"/>
      <c r="D51" s="69" t="s">
        <v>129</v>
      </c>
      <c r="E51" s="69"/>
      <c r="F51" s="79"/>
      <c r="G51" s="75"/>
      <c r="H51" s="76">
        <f>SUM(H50)</f>
        <v>0</v>
      </c>
    </row>
    <row r="52" spans="2:8" ht="15" customHeight="1" x14ac:dyDescent="0.25">
      <c r="B52" s="70" t="s">
        <v>130</v>
      </c>
      <c r="C52" s="70" t="s">
        <v>6</v>
      </c>
      <c r="D52" s="71" t="s">
        <v>62</v>
      </c>
      <c r="E52" s="72"/>
      <c r="F52" s="26"/>
      <c r="G52" s="73"/>
      <c r="H52" s="27"/>
    </row>
    <row r="53" spans="2:8" ht="15" customHeight="1" x14ac:dyDescent="0.25">
      <c r="B53" s="74" t="s">
        <v>56</v>
      </c>
      <c r="C53" s="57" t="s">
        <v>9</v>
      </c>
      <c r="D53" s="61" t="s">
        <v>65</v>
      </c>
      <c r="E53" s="77"/>
      <c r="F53" s="30">
        <v>2.16</v>
      </c>
      <c r="G53" s="60"/>
      <c r="H53" s="31">
        <f t="shared" ref="H53:H73" si="1">+ROUND(+F53*ROUND(G53,2),2)</f>
        <v>0</v>
      </c>
    </row>
    <row r="54" spans="2:8" ht="24" customHeight="1" x14ac:dyDescent="0.25">
      <c r="B54" s="74" t="s">
        <v>57</v>
      </c>
      <c r="C54" s="57" t="s">
        <v>9</v>
      </c>
      <c r="D54" s="61" t="s">
        <v>66</v>
      </c>
      <c r="E54" s="77"/>
      <c r="F54" s="30">
        <v>25.56</v>
      </c>
      <c r="G54" s="60"/>
      <c r="H54" s="31">
        <f t="shared" si="1"/>
        <v>0</v>
      </c>
    </row>
    <row r="55" spans="2:8" ht="15" customHeight="1" x14ac:dyDescent="0.25">
      <c r="B55" s="68"/>
      <c r="C55" s="68"/>
      <c r="D55" s="69" t="s">
        <v>131</v>
      </c>
      <c r="E55" s="69"/>
      <c r="F55" s="79"/>
      <c r="G55" s="75"/>
      <c r="H55" s="76">
        <f>SUM(H53:H54)</f>
        <v>0</v>
      </c>
    </row>
    <row r="56" spans="2:8" ht="15" customHeight="1" x14ac:dyDescent="0.25">
      <c r="B56" s="70" t="s">
        <v>132</v>
      </c>
      <c r="C56" s="70" t="s">
        <v>6</v>
      </c>
      <c r="D56" s="71" t="s">
        <v>133</v>
      </c>
      <c r="E56" s="72"/>
      <c r="F56" s="26"/>
      <c r="G56" s="73"/>
      <c r="H56" s="27"/>
    </row>
    <row r="57" spans="2:8" ht="21.75" customHeight="1" x14ac:dyDescent="0.25">
      <c r="B57" s="74" t="s">
        <v>59</v>
      </c>
      <c r="C57" s="57" t="s">
        <v>9</v>
      </c>
      <c r="D57" s="61" t="s">
        <v>74</v>
      </c>
      <c r="E57" s="77"/>
      <c r="F57" s="30">
        <v>5</v>
      </c>
      <c r="G57" s="60"/>
      <c r="H57" s="31">
        <f t="shared" si="1"/>
        <v>0</v>
      </c>
    </row>
    <row r="58" spans="2:8" ht="15" customHeight="1" x14ac:dyDescent="0.25">
      <c r="B58" s="74" t="s">
        <v>60</v>
      </c>
      <c r="C58" s="57" t="s">
        <v>9</v>
      </c>
      <c r="D58" s="61" t="s">
        <v>75</v>
      </c>
      <c r="E58" s="77"/>
      <c r="F58" s="30">
        <v>1</v>
      </c>
      <c r="G58" s="60"/>
      <c r="H58" s="31">
        <f t="shared" si="1"/>
        <v>0</v>
      </c>
    </row>
    <row r="59" spans="2:8" ht="15" customHeight="1" x14ac:dyDescent="0.25">
      <c r="B59" s="68"/>
      <c r="C59" s="68"/>
      <c r="D59" s="69" t="s">
        <v>134</v>
      </c>
      <c r="E59" s="69"/>
      <c r="F59" s="79"/>
      <c r="G59" s="75"/>
      <c r="H59" s="76">
        <f>SUM(H57:H58)</f>
        <v>0</v>
      </c>
    </row>
    <row r="60" spans="2:8" ht="15" customHeight="1" x14ac:dyDescent="0.25">
      <c r="B60" s="70" t="s">
        <v>135</v>
      </c>
      <c r="C60" s="70" t="s">
        <v>6</v>
      </c>
      <c r="D60" s="71" t="s">
        <v>76</v>
      </c>
      <c r="E60" s="72"/>
      <c r="F60" s="26"/>
      <c r="G60" s="73"/>
      <c r="H60" s="27"/>
    </row>
    <row r="61" spans="2:8" x14ac:dyDescent="0.25">
      <c r="B61" s="74" t="s">
        <v>63</v>
      </c>
      <c r="C61" s="57" t="s">
        <v>6</v>
      </c>
      <c r="D61" s="61" t="s">
        <v>136</v>
      </c>
      <c r="E61" s="77"/>
      <c r="F61" s="30">
        <v>4</v>
      </c>
      <c r="G61" s="60"/>
      <c r="H61" s="31">
        <f t="shared" si="1"/>
        <v>0</v>
      </c>
    </row>
    <row r="62" spans="2:8" ht="15" customHeight="1" x14ac:dyDescent="0.25">
      <c r="B62" s="74" t="s">
        <v>64</v>
      </c>
      <c r="C62" s="57" t="s">
        <v>6</v>
      </c>
      <c r="D62" s="61" t="s">
        <v>82</v>
      </c>
      <c r="E62" s="77"/>
      <c r="F62" s="30">
        <v>4</v>
      </c>
      <c r="G62" s="60"/>
      <c r="H62" s="31">
        <f t="shared" si="1"/>
        <v>0</v>
      </c>
    </row>
    <row r="63" spans="2:8" ht="15" customHeight="1" x14ac:dyDescent="0.25">
      <c r="B63" s="68"/>
      <c r="C63" s="68"/>
      <c r="D63" s="69" t="s">
        <v>137</v>
      </c>
      <c r="E63" s="69"/>
      <c r="F63" s="79"/>
      <c r="G63" s="75"/>
      <c r="H63" s="76">
        <f>SUM(H61:H62)</f>
        <v>0</v>
      </c>
    </row>
    <row r="64" spans="2:8" ht="15" customHeight="1" x14ac:dyDescent="0.25">
      <c r="B64" s="70" t="s">
        <v>138</v>
      </c>
      <c r="C64" s="70" t="s">
        <v>6</v>
      </c>
      <c r="D64" s="71" t="s">
        <v>83</v>
      </c>
      <c r="E64" s="72"/>
      <c r="F64" s="26"/>
      <c r="G64" s="73"/>
      <c r="H64" s="27"/>
    </row>
    <row r="65" spans="2:8" ht="15" customHeight="1" x14ac:dyDescent="0.25">
      <c r="B65" s="74" t="s">
        <v>67</v>
      </c>
      <c r="C65" s="57" t="s">
        <v>6</v>
      </c>
      <c r="D65" s="61" t="s">
        <v>87</v>
      </c>
      <c r="E65" s="77"/>
      <c r="F65" s="30">
        <v>4</v>
      </c>
      <c r="G65" s="60"/>
      <c r="H65" s="31">
        <f t="shared" si="1"/>
        <v>0</v>
      </c>
    </row>
    <row r="66" spans="2:8" ht="15" customHeight="1" x14ac:dyDescent="0.25">
      <c r="B66" s="74" t="s">
        <v>68</v>
      </c>
      <c r="C66" s="57" t="s">
        <v>6</v>
      </c>
      <c r="D66" s="61" t="s">
        <v>88</v>
      </c>
      <c r="E66" s="77"/>
      <c r="F66" s="30">
        <v>1</v>
      </c>
      <c r="G66" s="60"/>
      <c r="H66" s="31">
        <f t="shared" si="1"/>
        <v>0</v>
      </c>
    </row>
    <row r="67" spans="2:8" ht="15" customHeight="1" x14ac:dyDescent="0.25">
      <c r="B67" s="74" t="s">
        <v>69</v>
      </c>
      <c r="C67" s="57" t="s">
        <v>6</v>
      </c>
      <c r="D67" s="61" t="s">
        <v>139</v>
      </c>
      <c r="E67" s="77"/>
      <c r="F67" s="30">
        <v>5</v>
      </c>
      <c r="G67" s="60"/>
      <c r="H67" s="31">
        <f t="shared" si="1"/>
        <v>0</v>
      </c>
    </row>
    <row r="68" spans="2:8" ht="20.25" customHeight="1" x14ac:dyDescent="0.25">
      <c r="B68" s="74" t="s">
        <v>70</v>
      </c>
      <c r="C68" s="57" t="s">
        <v>6</v>
      </c>
      <c r="D68" s="61" t="s">
        <v>89</v>
      </c>
      <c r="E68" s="77"/>
      <c r="F68" s="30">
        <v>6</v>
      </c>
      <c r="G68" s="60"/>
      <c r="H68" s="31">
        <f t="shared" si="1"/>
        <v>0</v>
      </c>
    </row>
    <row r="69" spans="2:8" ht="15" customHeight="1" x14ac:dyDescent="0.25">
      <c r="B69" s="68"/>
      <c r="C69" s="68"/>
      <c r="D69" s="69" t="s">
        <v>140</v>
      </c>
      <c r="E69" s="69"/>
      <c r="F69" s="79"/>
      <c r="G69" s="75"/>
      <c r="H69" s="76">
        <f>SUM(H65:H68)</f>
        <v>0</v>
      </c>
    </row>
    <row r="70" spans="2:8" ht="15" customHeight="1" x14ac:dyDescent="0.25">
      <c r="B70" s="70" t="s">
        <v>141</v>
      </c>
      <c r="C70" s="70" t="s">
        <v>6</v>
      </c>
      <c r="D70" s="71" t="s">
        <v>90</v>
      </c>
      <c r="E70" s="72"/>
      <c r="F70" s="26"/>
      <c r="G70" s="73"/>
      <c r="H70" s="27"/>
    </row>
    <row r="71" spans="2:8" ht="23.25" customHeight="1" x14ac:dyDescent="0.25">
      <c r="B71" s="74" t="s">
        <v>71</v>
      </c>
      <c r="C71" s="57" t="s">
        <v>6</v>
      </c>
      <c r="D71" s="61" t="s">
        <v>93</v>
      </c>
      <c r="E71" s="77"/>
      <c r="F71" s="30">
        <v>6</v>
      </c>
      <c r="G71" s="60"/>
      <c r="H71" s="31">
        <f t="shared" si="1"/>
        <v>0</v>
      </c>
    </row>
    <row r="72" spans="2:8" ht="15" customHeight="1" x14ac:dyDescent="0.25">
      <c r="B72" s="74" t="s">
        <v>72</v>
      </c>
      <c r="C72" s="57" t="s">
        <v>6</v>
      </c>
      <c r="D72" s="61" t="s">
        <v>94</v>
      </c>
      <c r="E72" s="77"/>
      <c r="F72" s="30">
        <v>16</v>
      </c>
      <c r="G72" s="60"/>
      <c r="H72" s="31">
        <f t="shared" si="1"/>
        <v>0</v>
      </c>
    </row>
    <row r="73" spans="2:8" ht="21" customHeight="1" x14ac:dyDescent="0.25">
      <c r="B73" s="74" t="s">
        <v>73</v>
      </c>
      <c r="C73" s="57" t="s">
        <v>6</v>
      </c>
      <c r="D73" s="61" t="s">
        <v>92</v>
      </c>
      <c r="E73" s="77"/>
      <c r="F73" s="30">
        <v>1</v>
      </c>
      <c r="G73" s="60"/>
      <c r="H73" s="31">
        <f t="shared" si="1"/>
        <v>0</v>
      </c>
    </row>
    <row r="74" spans="2:8" ht="15" customHeight="1" x14ac:dyDescent="0.25">
      <c r="B74" s="68"/>
      <c r="C74" s="68"/>
      <c r="D74" s="69" t="s">
        <v>142</v>
      </c>
      <c r="E74" s="69"/>
      <c r="F74" s="79"/>
      <c r="G74" s="75"/>
      <c r="H74" s="76">
        <f>SUM(H71:H73)</f>
        <v>0</v>
      </c>
    </row>
    <row r="75" spans="2:8" ht="15" customHeight="1" x14ac:dyDescent="0.25">
      <c r="B75" s="70" t="s">
        <v>143</v>
      </c>
      <c r="C75" s="70" t="s">
        <v>6</v>
      </c>
      <c r="D75" s="71" t="s">
        <v>95</v>
      </c>
      <c r="E75" s="72"/>
      <c r="F75" s="26"/>
      <c r="G75" s="73"/>
      <c r="H75" s="27"/>
    </row>
    <row r="76" spans="2:8" x14ac:dyDescent="0.25">
      <c r="B76" s="74" t="s">
        <v>77</v>
      </c>
      <c r="C76" s="57" t="s">
        <v>6</v>
      </c>
      <c r="D76" s="61" t="s">
        <v>97</v>
      </c>
      <c r="E76" s="77"/>
      <c r="F76" s="59">
        <v>3</v>
      </c>
      <c r="G76" s="60"/>
      <c r="H76" s="31">
        <f t="shared" ref="H76:H80" si="2">+ROUND(+F76*ROUND(G76,2),2)</f>
        <v>0</v>
      </c>
    </row>
    <row r="77" spans="2:8" ht="22.5" x14ac:dyDescent="0.25">
      <c r="B77" s="74" t="s">
        <v>78</v>
      </c>
      <c r="C77" s="57" t="s">
        <v>6</v>
      </c>
      <c r="D77" s="61" t="s">
        <v>98</v>
      </c>
      <c r="E77" s="77"/>
      <c r="F77" s="59">
        <v>3</v>
      </c>
      <c r="G77" s="60"/>
      <c r="H77" s="31">
        <f t="shared" si="2"/>
        <v>0</v>
      </c>
    </row>
    <row r="78" spans="2:8" ht="22.5" x14ac:dyDescent="0.25">
      <c r="B78" s="74" t="s">
        <v>79</v>
      </c>
      <c r="C78" s="57" t="s">
        <v>6</v>
      </c>
      <c r="D78" s="61" t="s">
        <v>99</v>
      </c>
      <c r="E78" s="77"/>
      <c r="F78" s="59">
        <v>1</v>
      </c>
      <c r="G78" s="60"/>
      <c r="H78" s="31">
        <f t="shared" si="2"/>
        <v>0</v>
      </c>
    </row>
    <row r="79" spans="2:8" ht="22.5" x14ac:dyDescent="0.25">
      <c r="B79" s="74" t="s">
        <v>80</v>
      </c>
      <c r="C79" s="57" t="s">
        <v>5</v>
      </c>
      <c r="D79" s="61" t="s">
        <v>144</v>
      </c>
      <c r="E79" s="77"/>
      <c r="F79" s="59">
        <v>3.2</v>
      </c>
      <c r="G79" s="60"/>
      <c r="H79" s="31">
        <f t="shared" si="2"/>
        <v>0</v>
      </c>
    </row>
    <row r="80" spans="2:8" ht="15" customHeight="1" x14ac:dyDescent="0.25">
      <c r="B80" s="74" t="s">
        <v>81</v>
      </c>
      <c r="C80" s="57" t="s">
        <v>6</v>
      </c>
      <c r="D80" s="61" t="s">
        <v>145</v>
      </c>
      <c r="E80" s="78"/>
      <c r="F80" s="59">
        <v>1</v>
      </c>
      <c r="G80" s="60"/>
      <c r="H80" s="31">
        <f t="shared" si="2"/>
        <v>0</v>
      </c>
    </row>
    <row r="81" spans="2:8" ht="15" customHeight="1" x14ac:dyDescent="0.25">
      <c r="B81" s="68"/>
      <c r="C81" s="68"/>
      <c r="D81" s="69" t="s">
        <v>146</v>
      </c>
      <c r="E81" s="69"/>
      <c r="F81" s="69"/>
      <c r="G81" s="75"/>
      <c r="H81" s="76">
        <f>SUM(H76:H80)</f>
        <v>0</v>
      </c>
    </row>
    <row r="82" spans="2:8" ht="15" customHeight="1" x14ac:dyDescent="0.25">
      <c r="B82" s="70" t="s">
        <v>147</v>
      </c>
      <c r="C82" s="70" t="s">
        <v>6</v>
      </c>
      <c r="D82" s="71" t="s">
        <v>148</v>
      </c>
      <c r="E82" s="72"/>
      <c r="F82" s="26"/>
      <c r="G82" s="73"/>
      <c r="H82" s="27"/>
    </row>
    <row r="83" spans="2:8" ht="22.5" customHeight="1" x14ac:dyDescent="0.25">
      <c r="B83" s="74" t="s">
        <v>84</v>
      </c>
      <c r="C83" s="57" t="s">
        <v>6</v>
      </c>
      <c r="D83" s="61" t="s">
        <v>10</v>
      </c>
      <c r="E83" s="77"/>
      <c r="F83" s="30">
        <v>2</v>
      </c>
      <c r="G83" s="60"/>
      <c r="H83" s="31">
        <f t="shared" ref="H83:H85" si="3">+ROUND(+F83*ROUND(G83,2),2)</f>
        <v>0</v>
      </c>
    </row>
    <row r="84" spans="2:8" ht="21" customHeight="1" x14ac:dyDescent="0.25">
      <c r="B84" s="74" t="s">
        <v>85</v>
      </c>
      <c r="C84" s="57" t="s">
        <v>6</v>
      </c>
      <c r="D84" s="61" t="s">
        <v>101</v>
      </c>
      <c r="E84" s="77"/>
      <c r="F84" s="30">
        <v>3</v>
      </c>
      <c r="G84" s="60"/>
      <c r="H84" s="31">
        <f t="shared" si="3"/>
        <v>0</v>
      </c>
    </row>
    <row r="85" spans="2:8" ht="25.5" customHeight="1" x14ac:dyDescent="0.25">
      <c r="B85" s="74" t="s">
        <v>86</v>
      </c>
      <c r="C85" s="57" t="s">
        <v>6</v>
      </c>
      <c r="D85" s="61" t="s">
        <v>149</v>
      </c>
      <c r="E85" s="77"/>
      <c r="F85" s="30">
        <v>1</v>
      </c>
      <c r="G85" s="60"/>
      <c r="H85" s="31">
        <f t="shared" si="3"/>
        <v>0</v>
      </c>
    </row>
    <row r="86" spans="2:8" ht="15" customHeight="1" x14ac:dyDescent="0.25">
      <c r="B86" s="68"/>
      <c r="C86" s="68"/>
      <c r="D86" s="80" t="s">
        <v>150</v>
      </c>
      <c r="E86" s="80"/>
      <c r="F86" s="80"/>
      <c r="G86" s="81"/>
      <c r="H86" s="76">
        <f>SUM(H83:H85)</f>
        <v>0</v>
      </c>
    </row>
    <row r="87" spans="2:8" ht="15" customHeight="1" x14ac:dyDescent="0.25">
      <c r="B87" s="32"/>
      <c r="C87" s="66"/>
      <c r="D87" s="48"/>
      <c r="E87" s="86"/>
      <c r="F87" s="66" t="s">
        <v>151</v>
      </c>
      <c r="G87" s="67"/>
      <c r="H87" s="49">
        <f>SUM(H86,H81,H74,H69,H63,H59,H55,H51,H48,H41,H34)</f>
        <v>0</v>
      </c>
    </row>
    <row r="88" spans="2:8" ht="15" customHeight="1" x14ac:dyDescent="0.25">
      <c r="B88" s="63" t="s">
        <v>152</v>
      </c>
      <c r="C88" s="24" t="s">
        <v>4</v>
      </c>
      <c r="D88" s="25" t="s">
        <v>41</v>
      </c>
      <c r="E88" s="85" t="s">
        <v>40</v>
      </c>
      <c r="F88" s="34"/>
      <c r="G88" s="35"/>
      <c r="H88" s="36"/>
    </row>
    <row r="89" spans="2:8" ht="15" customHeight="1" x14ac:dyDescent="0.25">
      <c r="B89" s="62" t="s">
        <v>91</v>
      </c>
      <c r="C89" s="28" t="s">
        <v>6</v>
      </c>
      <c r="D89" s="29" t="s">
        <v>11</v>
      </c>
      <c r="E89" s="64">
        <v>0.01</v>
      </c>
      <c r="F89" s="30">
        <v>1</v>
      </c>
      <c r="G89" s="56">
        <f>ROUND((+E89*ROUND($H$87,2))/F89,2)</f>
        <v>0</v>
      </c>
      <c r="H89" s="54">
        <f t="shared" ref="H89" si="4">+ROUND(+F89*G89,2)</f>
        <v>0</v>
      </c>
    </row>
    <row r="90" spans="2:8" ht="15" customHeight="1" x14ac:dyDescent="0.25">
      <c r="B90" s="32"/>
      <c r="C90" s="32"/>
      <c r="D90" s="82" t="s">
        <v>155</v>
      </c>
      <c r="E90" s="83"/>
      <c r="F90" s="84"/>
      <c r="G90" s="50"/>
      <c r="H90" s="55">
        <f>SUM(H89:H89)</f>
        <v>0</v>
      </c>
    </row>
    <row r="91" spans="2:8" ht="15" customHeight="1" x14ac:dyDescent="0.25">
      <c r="B91" s="63" t="s">
        <v>153</v>
      </c>
      <c r="C91" s="24" t="s">
        <v>4</v>
      </c>
      <c r="D91" s="25" t="s">
        <v>42</v>
      </c>
      <c r="E91" s="85" t="s">
        <v>40</v>
      </c>
      <c r="F91" s="34"/>
      <c r="G91" s="51"/>
      <c r="H91" s="52"/>
    </row>
    <row r="92" spans="2:8" ht="21.75" customHeight="1" x14ac:dyDescent="0.25">
      <c r="B92" s="62" t="s">
        <v>96</v>
      </c>
      <c r="C92" s="28" t="s">
        <v>8</v>
      </c>
      <c r="D92" s="29" t="s">
        <v>12</v>
      </c>
      <c r="E92" s="65">
        <v>0.01</v>
      </c>
      <c r="F92" s="30">
        <v>1</v>
      </c>
      <c r="G92" s="56">
        <f>ROUND((+E92*ROUND($H$87,2))/F92,2)</f>
        <v>0</v>
      </c>
      <c r="H92" s="54">
        <f>+ROUND(+F92*G92,2)</f>
        <v>0</v>
      </c>
    </row>
    <row r="93" spans="2:8" ht="15" customHeight="1" x14ac:dyDescent="0.25">
      <c r="B93" s="32"/>
      <c r="C93" s="32"/>
      <c r="D93" s="82" t="s">
        <v>156</v>
      </c>
      <c r="E93" s="83"/>
      <c r="F93" s="84"/>
      <c r="G93" s="50"/>
      <c r="H93" s="55">
        <f>SUM(H92)</f>
        <v>0</v>
      </c>
    </row>
    <row r="94" spans="2:8" ht="15" customHeight="1" x14ac:dyDescent="0.25">
      <c r="B94" s="63" t="s">
        <v>154</v>
      </c>
      <c r="C94" s="24" t="s">
        <v>4</v>
      </c>
      <c r="D94" s="25" t="s">
        <v>43</v>
      </c>
      <c r="E94" s="85" t="s">
        <v>40</v>
      </c>
      <c r="F94" s="34"/>
      <c r="G94" s="51"/>
      <c r="H94" s="52"/>
    </row>
    <row r="95" spans="2:8" ht="15" customHeight="1" x14ac:dyDescent="0.25">
      <c r="B95" s="62" t="s">
        <v>100</v>
      </c>
      <c r="C95" s="28" t="s">
        <v>8</v>
      </c>
      <c r="D95" s="29" t="s">
        <v>13</v>
      </c>
      <c r="E95" s="65">
        <v>0.02</v>
      </c>
      <c r="F95" s="30">
        <v>1</v>
      </c>
      <c r="G95" s="56">
        <f>ROUND((+E95*ROUND($H$87,2))/F95,2)</f>
        <v>0</v>
      </c>
      <c r="H95" s="54">
        <f>+ROUND(+F95*G95,2)</f>
        <v>0</v>
      </c>
    </row>
    <row r="96" spans="2:8" ht="15" customHeight="1" x14ac:dyDescent="0.25">
      <c r="B96" s="37"/>
      <c r="C96" s="37"/>
      <c r="D96" s="82" t="s">
        <v>157</v>
      </c>
      <c r="E96" s="83"/>
      <c r="F96" s="84"/>
      <c r="G96" s="53"/>
      <c r="H96" s="55">
        <f>SUM(H95)</f>
        <v>0</v>
      </c>
    </row>
    <row r="97" spans="1:9" ht="24.75" customHeight="1" x14ac:dyDescent="0.25">
      <c r="B97" s="41"/>
      <c r="C97" s="42"/>
      <c r="D97" s="38" t="s">
        <v>14</v>
      </c>
      <c r="E97" s="38"/>
      <c r="F97" s="39"/>
      <c r="G97" s="40"/>
      <c r="H97" s="33">
        <f>+H87+H90+H93+H96</f>
        <v>0</v>
      </c>
    </row>
    <row r="98" spans="1:9" ht="15" customHeight="1" x14ac:dyDescent="0.25">
      <c r="B98" s="41"/>
      <c r="C98" s="42"/>
      <c r="D98" s="2" t="s">
        <v>38</v>
      </c>
      <c r="E98" s="2"/>
      <c r="F98" s="4" t="str">
        <f>+IF(AND($H$97&gt;0,LEN(H98)&lt;=0,LEN(G98)&lt;=0),"13 %",IF(AND($H$97&gt;0,H98&gt;0,LEN(G98)&lt;=0),+(H98/$H$97),""))</f>
        <v/>
      </c>
      <c r="G98" s="5"/>
      <c r="H98" s="47">
        <f>+H97*0.13</f>
        <v>0</v>
      </c>
    </row>
    <row r="99" spans="1:9" ht="15" customHeight="1" x14ac:dyDescent="0.25">
      <c r="B99" s="43"/>
      <c r="C99" s="44"/>
      <c r="D99" s="3" t="s">
        <v>39</v>
      </c>
      <c r="E99" s="2"/>
      <c r="F99" s="4" t="str">
        <f>+IF(AND($H$97&gt;0,LEN(H99)&lt;=0,LEN(G99)&lt;=0)," 6 %",IF(AND($H$97&gt;0,H99&gt;0,LEN(G99)&lt;=0),+(H99/$H$97),""))</f>
        <v/>
      </c>
      <c r="G99" s="6"/>
      <c r="H99" s="47">
        <f>+H97*0.06</f>
        <v>0</v>
      </c>
    </row>
    <row r="100" spans="1:9" ht="15" customHeight="1" x14ac:dyDescent="0.25">
      <c r="B100" s="43"/>
      <c r="C100" s="44"/>
      <c r="D100" s="3" t="s">
        <v>103</v>
      </c>
      <c r="E100" s="3"/>
      <c r="F100" s="45"/>
      <c r="G100" s="45"/>
      <c r="H100" s="46">
        <f>SUBTOTAL(9,H97:H99)</f>
        <v>0</v>
      </c>
    </row>
    <row r="101" spans="1:9" ht="15" customHeight="1" x14ac:dyDescent="0.25">
      <c r="A101" s="7"/>
      <c r="B101" s="7"/>
      <c r="C101" s="7"/>
      <c r="D101" s="7"/>
      <c r="E101" s="7"/>
      <c r="F101" s="7"/>
      <c r="G101" s="7"/>
      <c r="H101" s="7"/>
    </row>
    <row r="102" spans="1:9" ht="32.25" customHeight="1" x14ac:dyDescent="0.25">
      <c r="A102" s="91" t="s">
        <v>35</v>
      </c>
      <c r="B102" s="91"/>
      <c r="C102" s="91"/>
      <c r="D102" s="91"/>
      <c r="E102" s="91"/>
      <c r="F102" s="91"/>
      <c r="G102" s="91"/>
      <c r="H102" s="91"/>
      <c r="I102" s="7"/>
    </row>
    <row r="103" spans="1:9" ht="12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</row>
    <row r="104" spans="1:9" x14ac:dyDescent="0.25">
      <c r="A104" s="91" t="s">
        <v>159</v>
      </c>
      <c r="B104" s="91"/>
      <c r="C104" s="91"/>
      <c r="D104" s="91"/>
      <c r="E104" s="91"/>
      <c r="F104" s="91"/>
      <c r="G104" s="91"/>
      <c r="H104" s="91"/>
      <c r="I104" s="7"/>
    </row>
    <row r="105" spans="1:9" ht="10.5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</row>
    <row r="106" spans="1:9" ht="32.25" customHeight="1" x14ac:dyDescent="0.25">
      <c r="A106" s="91" t="s">
        <v>36</v>
      </c>
      <c r="B106" s="91"/>
      <c r="C106" s="91"/>
      <c r="D106" s="91"/>
      <c r="E106" s="91"/>
      <c r="F106" s="91"/>
      <c r="G106" s="91"/>
      <c r="H106" s="91"/>
      <c r="I106" s="7"/>
    </row>
    <row r="107" spans="1:9" ht="8.25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</row>
    <row r="108" spans="1:9" ht="43.5" customHeight="1" x14ac:dyDescent="0.25">
      <c r="A108" s="91" t="s">
        <v>37</v>
      </c>
      <c r="B108" s="91"/>
      <c r="C108" s="91"/>
      <c r="D108" s="91"/>
      <c r="E108" s="91"/>
      <c r="F108" s="91"/>
      <c r="G108" s="91"/>
      <c r="H108" s="91"/>
      <c r="I108" s="7"/>
    </row>
    <row r="112" spans="1:9" x14ac:dyDescent="0.25">
      <c r="B112" s="1" t="s">
        <v>15</v>
      </c>
      <c r="C112" s="92"/>
      <c r="D112" s="92"/>
      <c r="E112" s="92"/>
      <c r="F112" s="92"/>
      <c r="G112" s="92"/>
    </row>
  </sheetData>
  <sheetProtection algorithmName="SHA-512" hashValue="dVT71e743GFA7jU46N2aTzZKQkJnAbBPmQPckqT1KMyKw8qCC/Z8wjdxtCWHLvpJQCezpw73jGsqSnTb07C7cg==" saltValue="AI+BGnz5yn10bug39wXGUg==" spinCount="100000" sheet="1" selectLockedCells="1"/>
  <mergeCells count="17">
    <mergeCell ref="D15:E15"/>
    <mergeCell ref="F15:I15"/>
    <mergeCell ref="A2:I2"/>
    <mergeCell ref="A9:I9"/>
    <mergeCell ref="B12:E12"/>
    <mergeCell ref="F12:H12"/>
    <mergeCell ref="A13:H13"/>
    <mergeCell ref="A104:H104"/>
    <mergeCell ref="A106:H106"/>
    <mergeCell ref="A108:H108"/>
    <mergeCell ref="C112:G112"/>
    <mergeCell ref="C18:D18"/>
    <mergeCell ref="E18:G18"/>
    <mergeCell ref="C21:G21"/>
    <mergeCell ref="A25:H25"/>
    <mergeCell ref="B28:C28"/>
    <mergeCell ref="A102:H102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79" fitToHeight="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 pag 1 oferta</vt:lpstr>
      <vt:lpstr>'Anexo I pag 1 oferta'!Área_de_impresión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 Maria Sanchez Carrasco</dc:creator>
  <cp:lastModifiedBy>CARMEN MARIA RAMIREZ MARQUEZ</cp:lastModifiedBy>
  <cp:lastPrinted>2025-07-31T11:49:35Z</cp:lastPrinted>
  <dcterms:created xsi:type="dcterms:W3CDTF">2025-03-07T14:13:09Z</dcterms:created>
  <dcterms:modified xsi:type="dcterms:W3CDTF">2025-08-06T08:11:50Z</dcterms:modified>
</cp:coreProperties>
</file>