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3859_MuroRozas_NOE-RRJ\"/>
    </mc:Choice>
  </mc:AlternateContent>
  <xr:revisionPtr revIDLastSave="0" documentId="13_ncr:1_{37494D35-D79A-4C2B-BDC2-924561F3A212}" xr6:coauthVersionLast="36" xr6:coauthVersionMax="36" xr10:uidLastSave="{00000000-0000-0000-0000-000000000000}"/>
  <bookViews>
    <workbookView xWindow="0" yWindow="0" windowWidth="28755" windowHeight="12120" xr2:uid="{A5AD5A1A-867E-485B-9064-84C951650466}"/>
  </bookViews>
  <sheets>
    <sheet name="Anexo I pag 1 oferta" sheetId="8" r:id="rId1"/>
    <sheet name="Anexo I Tabla Desglose Precio" sheetId="7" r:id="rId2"/>
    <sheet name="COMO OFERTAR PARTIDAS FIJAS" sheetId="9" r:id="rId3"/>
  </sheets>
  <definedNames>
    <definedName name="_xlnm._FilterDatabase" localSheetId="1" hidden="1">'Anexo I Tabla Desglose Precio'!$A$6:$L$104</definedName>
    <definedName name="_xlnm.Print_Area" localSheetId="0">'Anexo I pag 1 oferta'!$A$3:$J$49</definedName>
    <definedName name="_xlnm.Print_Area" localSheetId="1">'Anexo I Tabla Desglose Precio'!$A$7:$L$113</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 i="9" l="1"/>
  <c r="J70" i="9" s="1"/>
  <c r="F70" i="9"/>
  <c r="H70" i="9" s="1"/>
  <c r="H53" i="9"/>
  <c r="G53" i="9"/>
  <c r="F53" i="9"/>
  <c r="D53" i="9"/>
  <c r="C53" i="9"/>
  <c r="B53" i="9"/>
  <c r="G37" i="9"/>
  <c r="F37" i="9"/>
  <c r="D37" i="9"/>
  <c r="C37" i="9"/>
  <c r="B37" i="9"/>
  <c r="G20" i="9"/>
  <c r="F20" i="9"/>
  <c r="D20" i="9"/>
  <c r="C20" i="9"/>
  <c r="B20" i="9"/>
  <c r="L97" i="7"/>
  <c r="L94" i="7"/>
  <c r="L91" i="7"/>
  <c r="L88" i="7"/>
  <c r="L85" i="7"/>
  <c r="L82" i="7"/>
  <c r="L79" i="7"/>
  <c r="L74" i="7"/>
  <c r="L69" i="7"/>
  <c r="L61" i="7"/>
  <c r="L58" i="7"/>
  <c r="L55" i="7"/>
  <c r="L52" i="7"/>
  <c r="L49" i="7"/>
  <c r="L46" i="7"/>
  <c r="L43" i="7"/>
  <c r="L40" i="7"/>
  <c r="L37" i="7"/>
  <c r="L34" i="7"/>
  <c r="L31" i="7"/>
  <c r="L28" i="7"/>
  <c r="L23" i="7"/>
  <c r="L20" i="7"/>
  <c r="L17" i="7"/>
  <c r="L14" i="7"/>
  <c r="L11" i="7"/>
  <c r="L8" i="7"/>
  <c r="H37" i="9" l="1"/>
  <c r="H20" i="9"/>
  <c r="L26" i="7"/>
  <c r="L77" i="7"/>
  <c r="L100" i="7"/>
  <c r="K64" i="7" l="1"/>
  <c r="L104" i="7" l="1"/>
  <c r="B27" i="8" s="1"/>
  <c r="L64" i="7"/>
  <c r="L67" i="7" s="1"/>
  <c r="L101" i="7" s="1"/>
  <c r="J103" i="7" l="1"/>
  <c r="J102" i="7"/>
</calcChain>
</file>

<file path=xl/sharedStrings.xml><?xml version="1.0" encoding="utf-8"?>
<sst xmlns="http://schemas.openxmlformats.org/spreadsheetml/2006/main" count="316" uniqueCount="198">
  <si>
    <t>Código</t>
  </si>
  <si>
    <t>Resumen</t>
  </si>
  <si>
    <t>ACTUACIONES PREVIAS</t>
  </si>
  <si>
    <t>EJECUCION MURO</t>
  </si>
  <si>
    <t>GESTION RESIDUOS</t>
  </si>
  <si>
    <t>SEGURIDAD Y SALUD</t>
  </si>
  <si>
    <t>Nat</t>
  </si>
  <si>
    <t>Ud</t>
  </si>
  <si>
    <t>Longitud</t>
  </si>
  <si>
    <t>Anchura</t>
  </si>
  <si>
    <t>Altura</t>
  </si>
  <si>
    <t>Cantidad</t>
  </si>
  <si>
    <t>CanPres</t>
  </si>
  <si>
    <t>Pres</t>
  </si>
  <si>
    <t>ImpPres</t>
  </si>
  <si>
    <t>01</t>
  </si>
  <si>
    <t>Capítulo</t>
  </si>
  <si>
    <t/>
  </si>
  <si>
    <t>Partida</t>
  </si>
  <si>
    <t>m3</t>
  </si>
  <si>
    <t>DESBROCE TERRENO DESARBOLADO SIN TRANSPORTE</t>
  </si>
  <si>
    <t>Desbroce y limpieza superficial de terreno desarbolado por medios mecánicos, de profundidad variable, incluso acopio de material obtenido a pie de carga, sin incluir carga ni transporte de tierras y parte proporcional de medios auxiliares, sin medidas de protección colectivas. Medición de volumen realmente ejecutado. Conforme a ORDEN FOM/1382/2002-PG3-Art.300.</t>
  </si>
  <si>
    <t>TRASDOS MURO</t>
  </si>
  <si>
    <t>DEMOLICIÓN MURO DE LADRILLO MACIZO &gt;1/2 PIE A MÁQUINA SIN TRANSP</t>
  </si>
  <si>
    <t>Demolición de muro de ladrillo de más de medio pie macizo, a máquina, incluso limpieza y retirada de escombros a pie de carga, sin transporte a vertedero o planta de reciclaje y con parte proporcional de medios auxiliares, sin medidas de protección colectivas. Medición de volumen realmente ejecutado. Conforme a ORDEN FOM/1382/2002-PG3-Art.301 y NTE ADD-13.</t>
  </si>
  <si>
    <t>MURO EXISTENTE</t>
  </si>
  <si>
    <t>DEMOLICIÓN CIMIENTACIÓN HORMIGÓN ARMADO A MÁQUINA SIN TRANSPORTE</t>
  </si>
  <si>
    <t>Demolición de cimentaciones o elementos aislados de hormigón armado, (encepados) etc., con máquina retrocargadora con martillo rompedor, hasta una profundidad de un mínimo de 0,50 m por debajo de la cota más baja de relleno o desmonte; incluso limpieza y retirada de escombros a pie de carga, sin transporte al vertedero y con parte proporcional de medios auxiliares, sin medidas de protección colectivas. Medición de volumen realmente ejecutado. Conforme a ORDEN FOM/1382/2002-PG3-Art.301.</t>
  </si>
  <si>
    <t>m</t>
  </si>
  <si>
    <t>DESMONTAJE DE VALLA SIMPLE TORSION  h&lt;3 m SIN REUTILIZACIÓN</t>
  </si>
  <si>
    <t>Desmontaje de malla de simple torsión de altura menor de 3 m, formada por postes y alambrada, anclados al terreno directamente o recibidos con hormigón, incluso corte manual previo de alambrada, apilando los materiales a pie de tajo para transporte a vertedero (no incluido). Medición de longitud realmente ejecutada. Conforme a ORDEN FOM/1382/2002-PG3-Art.301.</t>
  </si>
  <si>
    <t>VALLA EXISTENTE</t>
  </si>
  <si>
    <t>EXCAVACIÓN  TERRENO TRÁNSITO SIN TRANSPORTE</t>
  </si>
  <si>
    <t>Excavación en vaciado o bataches en terreno de tránsito en hastiales, incluso acopio de material obtenido a pie de carga, sin incluir carga ni transporte de tierras y parte proporcional de medios auxiliares, sin medidas de protección colectivas. Medición de volumen realmente ejecutado. Conforme a ORDEN FOM/1382/2002-PG3, CTE-DB-SE-C y NTE-ADV.</t>
  </si>
  <si>
    <t>m2</t>
  </si>
  <si>
    <t>DEMOLICION DE ACERA A MÁQUINA</t>
  </si>
  <si>
    <t>Demolición y levantado de aceras de adoquín/baldosa con solera de hormigón en masa de 15 cm de espesor, a máquina, incluso limpieza y retirada de escombros a pie de carga, sin transporte a vertedero o planta de reciclaje y con parte proporcional de medios auxiliares, sin medidas de protección colectivas. Medición de superficie realmente ejecutada. Conforme a ORDEN FOM/1382/2002-PG3-Art.301 y RD 105/2008.</t>
  </si>
  <si>
    <t>ACERA EXISTENTE</t>
  </si>
  <si>
    <t>Total 01</t>
  </si>
  <si>
    <t>02</t>
  </si>
  <si>
    <t>EXCAVACIÓN CIMIENTO TERRENO TRÁNSITO ACOPIO OBRA</t>
  </si>
  <si>
    <t>Excavación en cimientos de muro, en terreno de tránsito, por medios mecánicos en zanjas de una anchura &lt; 4 m y profundidad &lt; 2 m, incluso carga directa sobre camión y transporte a lugar de acopio dentro de la obra a una distancia &lt; 5 km, para su posterior utilización. Incluida la compactación del fondo de excavación.</t>
  </si>
  <si>
    <t>CIMENTACION</t>
  </si>
  <si>
    <t>ENCOFRADO EN CIMIENTO DE MURO</t>
  </si>
  <si>
    <t>Encofrado en cimientos de muro, incluso clavazón y desencofrado. Terminado.</t>
  </si>
  <si>
    <t>HORMIGÓN LIMPIEZA CIMENTACIÓN HM-20/B/40/XC2 o XC3 - e=10 cm</t>
  </si>
  <si>
    <t>Hormigón de limpieza HM-20/B/40/XC2 o XC3 en cimientos de muros, en capa de 10 cm de espesor; incluso preparación de la superficie de asiento, regleado y nivelado, terminado. Componentes del hormigón con marcado CE y DdP (Declaración de prestaciones) según Reglamento (UE) 305/2011.</t>
  </si>
  <si>
    <t>HORMIGÓN CIMENTACIÓN MURO HA-30/B/20/XC2 o XC3</t>
  </si>
  <si>
    <t>Hormigón HA-30/B/20/XC2 o XC3 en cimentación de muro, incluso preparación de la superficie de asiento, vibrado, regleado y curado, terminado. Componentes del hormigón con marcado CE y DdP (Declaración de prestaciones) según Reglamento (UE) 305/2011.</t>
  </si>
  <si>
    <t>ENCOFRADO VISTO ALZADO MUROS HORMIGÓN ARMADO</t>
  </si>
  <si>
    <t>Encofrado visto en alzados de muros de hormigón armado, incluso clavazón y desencofrado, totalmente terminado.</t>
  </si>
  <si>
    <t>MURO</t>
  </si>
  <si>
    <t>HORMIGÓN ALZADO MURO HA-30/B/20/XC2 o XC3</t>
  </si>
  <si>
    <t>Hormigón HA-30/B/20/XC2 o XC3 en alzados de muros de hormigón armado, incluso vibrado y curado, totalmente terminado. Incluida la colocación de pasatubos para formación de mechinales para la salida de agua.</t>
  </si>
  <si>
    <t>kg</t>
  </si>
  <si>
    <t>ACERO CORRUGADO ELABORADO / ARMADO B 500 S/SD</t>
  </si>
  <si>
    <t>Acero corrugado B 500 S ó B 500 SD conforme a UNE 36068:2011, suministrado de manera elaborada o armada (preformada) de taller, y colocado en obra en zapatas y alzados de muros. Totalmente montado; i/p.p. de despuntes y alambre de atado. Conforme a EHE-08 y CTE-SE-A. Barras de acero con marcado CE y DdP (Declaración de prestaciones) según Reglamento Europeo (UE) 305/2011.</t>
  </si>
  <si>
    <t>MEDICION AUXILIAR</t>
  </si>
  <si>
    <t>RELLENO EN TRASDÓS DE MURO CON MATERIAL DE LA EXCAVACIÓN</t>
  </si>
  <si>
    <t>Relleno localizado en trasdós de muros con productos de la excavación, extendido, humectación y compactación en capas de 20 cm de espesor, con un grado de compactación superior al 95%. Incluida parte proporcional de medios auxiliares, sin medidas de protección colectivas. Medición de volumen realmente ejecutado. Conforme a ORDEN FOM/1382/2002-PG3-Art.332.</t>
  </si>
  <si>
    <t>MALLA SIMPLE TORSIÓN GALVANIZADA 40/16 h=2,00 m</t>
  </si>
  <si>
    <t>Cercado de 2,00 m de altura realizado con malla simple torsión galvanizada en caliente, de trama 40/16 y postes de tubo de acero galvanizado por inmersión de 42 mm de diámetro, parte proporcional de postes de esquina, jabalcones, tornapuntas, tensores, grupillas y accesorios, montada, incluido replanteo y recibido de postes con hormigón HM-20/P/20/X0 o XC1 central. Materiales con marcado CE y DdP (Declaración de prestaciones) según Reglamento (UE) 305/2011. Incluida parte superior con dos filas de alambre de espino (según modelo de valla existente).</t>
  </si>
  <si>
    <t>NUEVA VALLA</t>
  </si>
  <si>
    <t>TUBERÍA DRENAJE PVC CORRUGADO DOBLE CIRCULAR SN4 DN=160 mm</t>
  </si>
  <si>
    <t>Tubería de drenaje enterrada de PVC corrugado doble circular ranurado de diámetro nominal 160 mm y rigidez esférica SN4 kN/m2 (con manguito incorporado). Colocada sobre solera de hormigón en masa HNE-20/P/20 central de 10 cm de espesor, revestida con geotextil de 125 g/m2 y rellena con grava filtrante 25 cm por encima del tubo, con compactación mayor al 75% y cierre de doble solapa del paquete filtrante (realizado con el propio geotextil). Con p.p. de medios auxiliares y sin incluir la excavación, el tapado posterior de las zanjas, ni los medios de protección colectiva. Medida la longitud realmente ejecutada.</t>
  </si>
  <si>
    <t>DRENAJE MURO</t>
  </si>
  <si>
    <t>PAVIMENTO LOSETA 4 PASTILLAS CEMENTO GRIS 20x20 cm</t>
  </si>
  <si>
    <t>Pavimento de loseta hidráulica, 4 pastillas, color gris de 20x20 cm sobre solera de hormigón HM-20/P/20/I de 15 cm, sentada con mortero de cemento, i/p.p. de junta de dilatación, enlechado y limpieza. Loseta y componentes del hormigón y mortero con marcado CE y DdP (Declaración de prestaciones) según Reglamento (UE) 305/2011.</t>
  </si>
  <si>
    <t>ACOMETIDA SANEAMIENTO</t>
  </si>
  <si>
    <t>PAVIMENTO ADOQUÍN HORMIGÓN RECTO COLOR 12x6x7 cm</t>
  </si>
  <si>
    <t>Pavimento de adoquín prefabricado de hormigón bicapa en color similar al existente, de forma rectangular de dimensiones similares al existente, sobre solera de hormigón HM-20/P/20/I de 15 cm, colocado sobre cama de arena de río, rasanteada, de 3/4 cm de espesor, dejando entre ellos una junta de separación de 2/3 mm para su posterior relleno con arena caliza de machaqueo, i/recebado de juntas, barrido y compactación, a colocar sobre base firme existente, no incluido en el precio, compactada al 100% del ensayo proctor. Adoquín y áridos con marcado CE y DdP (Declaración de prestaciones) según Reglamento (UE) 305/2011.</t>
  </si>
  <si>
    <t>REPARACION</t>
  </si>
  <si>
    <t>u</t>
  </si>
  <si>
    <t>Ayudas y trabajos adicionales necesarios para la adecuación del muro perimetral, incluso para reposición de alguna instalación en la zona a intervenir. Incluido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</si>
  <si>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Total 02</t>
  </si>
  <si>
    <t>03</t>
  </si>
  <si>
    <t>CARGA/TRANPORTE PLANTA RCD  MAQ/CAM. ESCOMBRO LIMPIO</t>
  </si>
  <si>
    <t>Carga y transporte de escombros limpios (sin maderas, chatarra, plásticos...) a planta de residuos de construcción autorizado por transportista autorizado (por la Consejería de Medio Ambiente de la Comunidad Autónoma correspondiente), a cualquier distancia, considerando ida y vuelta, en camiones basculantes de hasta 20 t de peso, cargados con pala cargadora grande, incluso canon de vertedero, sin medidas de protección colectivas. Según Real Decreto 105/2008, de 1 de febrero por el que se regula la producción y gestión de los residuos de construcción y demolición.</t>
  </si>
  <si>
    <t>DEMOLICION MURO</t>
  </si>
  <si>
    <t>DEMOLICION CIMENTACION</t>
  </si>
  <si>
    <t>DEMOLICION ACERA</t>
  </si>
  <si>
    <t>CARGA Y TRANSPORTE PLANTA RCD DE MATERIAL DESBROCE CARGA M</t>
  </si>
  <si>
    <t>Carga y transporte de material de desbroce al vertedero autorizado por transportista autorizado (por la Consejería de Medio Ambiente de la comunidad autónoma correspondiente), a cualquier distancia, considerando ida y vuelta, con camión basculante cargado a máquina, canon de vertedero, carga y parte proporcional de medios auxiliares. Según Real Decreto 105/2008, de 1 de febrero por el que se regula la producción y gestión de los residuos de construcción y demolición.</t>
  </si>
  <si>
    <t>DESBROCE</t>
  </si>
  <si>
    <t>Total 03</t>
  </si>
  <si>
    <t>04</t>
  </si>
  <si>
    <t>VALLA ENREJADO GALVANIZADO</t>
  </si>
  <si>
    <t>Valla metálica móvil de módulos prefabricados de 3,50x2,00 m de altura, enrejados de 330x70 mm y D=5 mm de espesor, batidores horizontales de D=42 mm y 1,50 mm de espesor, todo ello galvanizado en caliente, sobre soporte de hormigón prefabricado de 230x600x150 mm, separados cada 3,50 m, accesorios de fijación, considerando 5 usos, incluso montaje y desmontaje, según R.D. 486/97 y R.D. 1627/97.</t>
  </si>
  <si>
    <t>TAPÓN PROTECTOR "TIPO SETA" ESPERAS ARMADURAS</t>
  </si>
  <si>
    <t>Protección de extremo de armadura de 12 a 32 mm de diámetro, mediante colocación de tapón protector de PVC, tipo seta, de color rojo,</t>
  </si>
  <si>
    <t>ALQUILER WC QUÍMICO ESTÁNDAR 1,26 m2</t>
  </si>
  <si>
    <t>Mes de alquiler de WC químico estándar de 1,13x1,12x2,24 m y 91 kg de peso. Compuesto por urinario, inodoro y depósito para desecho de 266 l. Sin necesidad de instalación. Incluso portes de entrega y recogida. Según R.D. 486/97 y R.D. 1627/97.</t>
  </si>
  <si>
    <t>mes</t>
  </si>
  <si>
    <t>CASCO DE SEGURIDAD AJUSTABLE RUEDA</t>
  </si>
  <si>
    <t>Casco de seguridad con arnés de cabeza ajustable por medio de rueda dentada, para uso normal y eléctrico hasta 440 V. Según R.D. 773/97 y R.D. 1407/92. Equipo de Protección Individual (EPI) con marcado de conformidad CE.</t>
  </si>
  <si>
    <t>CHALECO DE OBRAS REFLECTANTE</t>
  </si>
  <si>
    <t>Chaleco de obras con bandas reflectante (amortizable en 1 usos). Según UNE-EN 471 y R.D. 773/97. Equipo de Protección Individual (EPI) con marcado de conformidad CE.</t>
  </si>
  <si>
    <t>PAR GUANTES LONA</t>
  </si>
  <si>
    <t>Par de guantes de lona protección estándar. Según UNE-EN 420, UNE-EN 388, R.D. 773/97 y R.D. 1407/92. Equipo de Protección Individual (EPI) con marcado de conformidad CE.</t>
  </si>
  <si>
    <t>PAR DE BOTAS DE SEGURIDAD</t>
  </si>
  <si>
    <t>Par de botas de seguridad con plantilla y puntera de acero (amortizables en 1 usos). Según UNE-EN ISO 20345, UNE-EN ISO 20346, UNE-EN ISO 20347, R.D. 773/97 y R.D. 1407/92. Equipo de Protección Individual (EPI) con marcado de conformidad CE.</t>
  </si>
  <si>
    <t>Total 04</t>
  </si>
  <si>
    <t xml:space="preserve">	PRESUPUESTO EJECUCION MATERIAL</t>
  </si>
  <si>
    <t>___N___</t>
  </si>
  <si>
    <t>t</t>
  </si>
  <si>
    <t>01_01</t>
  </si>
  <si>
    <t>01_02</t>
  </si>
  <si>
    <t>01_03</t>
  </si>
  <si>
    <t>01_04</t>
  </si>
  <si>
    <t>01_05</t>
  </si>
  <si>
    <t>01_06</t>
  </si>
  <si>
    <t>02_01</t>
  </si>
  <si>
    <t>02_02</t>
  </si>
  <si>
    <t>02_03</t>
  </si>
  <si>
    <t>02_04</t>
  </si>
  <si>
    <t>02_05</t>
  </si>
  <si>
    <t>02_06</t>
  </si>
  <si>
    <t>02_07</t>
  </si>
  <si>
    <t>02_08</t>
  </si>
  <si>
    <t>02_09</t>
  </si>
  <si>
    <t>02_10</t>
  </si>
  <si>
    <t>02_11</t>
  </si>
  <si>
    <t>02_12</t>
  </si>
  <si>
    <t>02_13</t>
  </si>
  <si>
    <t>03_01</t>
  </si>
  <si>
    <t>03_02</t>
  </si>
  <si>
    <t>04_01</t>
  </si>
  <si>
    <t>04_02</t>
  </si>
  <si>
    <t>04_03</t>
  </si>
  <si>
    <t>04_04</t>
  </si>
  <si>
    <t>04_05</t>
  </si>
  <si>
    <t>04_06</t>
  </si>
  <si>
    <t>04_07</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</si>
  <si>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</si>
  <si>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</si>
  <si>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</si>
  <si>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</si>
  <si>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</si>
  <si>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</si>
  <si>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</si>
  <si>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HAY TRES FORMAS DE OFERTAR LAS PARTIDAS FIJAS, QUE APARECEN EN AZUL Y SON, en este expediente, según mediciones:</t>
  </si>
  <si>
    <t>PA</t>
  </si>
  <si>
    <t>AYUDAS ALBAÑILERÍA A LAS INSTALACIONES (*)</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</si>
  <si>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</si>
  <si>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</si>
  <si>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</si>
  <si>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</si>
  <si>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</si>
  <si>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</si>
  <si>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</si>
  <si>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</si>
  <si>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</si>
  <si>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</si>
  <si>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</si>
  <si>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</si>
  <si>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</si>
  <si>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</si>
  <si>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</si>
  <si>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</si>
  <si>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</si>
  <si>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</si>
  <si>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</si>
  <si>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</si>
  <si>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</si>
  <si>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</si>
  <si>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</si>
  <si>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</si>
  <si>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</si>
  <si>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</si>
  <si>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</si>
  <si>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</si>
  <si>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</si>
  <si>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</si>
  <si>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</si>
  <si>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</si>
  <si>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</si>
  <si>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</si>
  <si>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</si>
  <si>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</si>
  <si>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</si>
  <si>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</si>
  <si>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</si>
  <si>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</si>
  <si>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</si>
  <si>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</si>
  <si>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MUY IMPORTANTE: </t>
  </si>
  <si>
    <t xml:space="preserve">SI SE DETALLA UN ALGUN % DIFERENTE COMO INCLUIDO EN CADA PARTIDA DEBEN CUMPLIMENTARSE OBLIGATORIAMENTE </t>
  </si>
  <si>
    <t xml:space="preserve">LOS % DE AMBAS CELDAS VERDES, SI NO SE COMPLETAN AMBOS LA FORMULA NO AJUSTARÁ CORRECTAMENTE LA PARTIDA FIJA </t>
  </si>
  <si>
    <t>Expediente n.º S/03859/2025</t>
  </si>
  <si>
    <t>S-03859-2025 - Adecuación de una zona del muro perimetral Centro Emisor Las Rozas MADRID</t>
  </si>
  <si>
    <t>“Adecuación de una zona del muro perimetral Centro Emisor Las Rozas MADRID”</t>
  </si>
  <si>
    <t>AYUDAS A LA ALBAÑILERIA (*)</t>
  </si>
  <si>
    <t xml:space="preserve">Pres </t>
  </si>
  <si>
    <r>
      <t>(*) El importe de la partida 02_13 es una cantidad fija, no se puede variar y debe ser mantenido en la tabla y sumado en el total de la oferta.
Si se detallan importes de Gastos Generales (G.G.) y/o Beneficio Industrial (B.I.) en columna ImpPres, la partida 02_13  se ofertará por</t>
    </r>
    <r>
      <rPr>
        <b/>
        <sz val="9"/>
        <rFont val="Calibri"/>
        <family val="2"/>
        <scheme val="minor"/>
      </rPr>
      <t xml:space="preserve"> 5,851,61</t>
    </r>
    <r>
      <rPr>
        <b/>
        <sz val="8"/>
        <rFont val="Calibri"/>
        <family val="2"/>
        <scheme val="minor"/>
      </rPr>
      <t xml:space="preserve"> €., si no se detallan importes en (a) y (b)  02_13 se ofertará por</t>
    </r>
    <r>
      <rPr>
        <b/>
        <sz val="9"/>
        <rFont val="Calibri"/>
        <family val="2"/>
        <scheme val="minor"/>
      </rPr>
      <t xml:space="preserve"> 6.969,25 </t>
    </r>
    <r>
      <rPr>
        <b/>
        <sz val="8"/>
        <rFont val="Calibri"/>
        <family val="2"/>
        <scheme val="minor"/>
      </rPr>
      <t xml:space="preserve">€, (13 % G.G. y  6% B.I. incluidos), si en los precios unitarios ofertados se incluyesen % G.G. y B.I. distintos a los indicados, 02_13 se calculará con los mismos porcentajes  aplicados al resto de la oferta. 
</t>
    </r>
  </si>
  <si>
    <t>(a) (b) Cuando no se indiquen otros porcentajes se entenderá que quedan incluidos en el precio de la oferta el 13% de Gastos Generales y el 6% de Beneficio Industrial</t>
  </si>
  <si>
    <t>NOTA IMPORTANTE: 
ESTE ANEXO I Y LA TABLA DESGLOSE PRECIO SE PRESENTARAN EN FORMATO PDF
DEBERAN ESTAR FIRMADOS POR DECLARANTE(S)</t>
  </si>
  <si>
    <t xml:space="preserve">con D.N.I./NIE número  </t>
  </si>
  <si>
    <t xml:space="preserve">actuando en calidad de apoderado de la empresa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</si>
</sst>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11"/>
      <color theme="1"/>
      <name val="Calibri"/>
      <family val="2"/>
      <scheme val="minor"/>
    </font>
    <font>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b/>
      <sz val="14"/>
      <color theme="1"/>
      <name val="Calibri"/>
      <family val="2"/>
      <scheme val="minor"/>
    </font>
    <font>
      <b/>
      <sz val="8"/>
      <color rgb="FF0000FF"/>
      <name val="Calibri"/>
      <family val="2"/>
      <scheme val="minor"/>
    </font>
    <font>
      <b/>
      <sz val="8"/>
      <color rgb="FF000000"/>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FF0000"/>
      <name val="Calibri"/>
      <family val="2"/>
      <scheme val="minor"/>
    </font>
    <font>
      <sz val="8"/>
      <color rgb="FFFF0000"/>
      <name val="Calibri"/>
      <family val="2"/>
      <scheme val="minor"/>
    </font>
    <font>
      <b/>
      <sz val="8"/>
      <color rgb="FF0070C0"/>
      <name val="Calibri"/>
      <family val="2"/>
      <scheme val="minor"/>
    </font>
    <font>
      <b/>
      <sz val="11"/>
      <color rgb="FFFF0000"/>
      <name val="Calibri"/>
      <family val="2"/>
      <scheme val="minor"/>
    </font>
    <font>
      <b/>
      <i/>
      <sz val="11"/>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9"/>
      <color rgb="FF0070C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b/>
      <sz val="9"/>
      <name val="Calibri"/>
      <family val="2"/>
      <scheme val="minor"/>
    </font>
    <font>
      <sz val="11"/>
      <color rgb="FFFF0000"/>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CCECFF"/>
        <bgColor indexed="64"/>
      </patternFill>
    </fill>
    <fill>
      <patternFill patternType="solid">
        <fgColor rgb="FFFFFF99"/>
        <bgColor indexed="64"/>
      </patternFill>
    </fill>
  </fills>
  <borders count="17">
    <border>
      <left/>
      <right/>
      <top/>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186">
    <xf numFmtId="0" fontId="0" fillId="0" borderId="0" xfId="0"/>
    <xf numFmtId="0" fontId="6" fillId="0" borderId="0" xfId="0" applyFont="1" applyAlignment="1" applyProtection="1">
      <alignment vertical="top"/>
    </xf>
    <xf numFmtId="0" fontId="5" fillId="0" borderId="5" xfId="0" applyFont="1" applyBorder="1" applyAlignment="1" applyProtection="1">
      <alignment vertical="top"/>
    </xf>
    <xf numFmtId="10" fontId="19" fillId="4" borderId="9" xfId="0" applyNumberFormat="1" applyFont="1" applyFill="1" applyBorder="1" applyAlignment="1" applyProtection="1">
      <alignment horizontal="right" vertical="center"/>
    </xf>
    <xf numFmtId="10" fontId="19" fillId="5" borderId="10" xfId="0" applyNumberFormat="1" applyFont="1" applyFill="1" applyBorder="1" applyAlignment="1" applyProtection="1">
      <alignment horizontal="right" vertical="center" indent="4"/>
      <protection locked="0"/>
    </xf>
    <xf numFmtId="4" fontId="12" fillId="4" borderId="7" xfId="0" applyNumberFormat="1" applyFont="1" applyFill="1" applyBorder="1" applyAlignment="1" applyProtection="1">
      <alignment vertical="top"/>
      <protection locked="0"/>
    </xf>
    <xf numFmtId="0" fontId="0" fillId="0" borderId="0" xfId="0" applyProtection="1"/>
    <xf numFmtId="10" fontId="19" fillId="5" borderId="14" xfId="0" applyNumberFormat="1" applyFont="1" applyFill="1" applyBorder="1" applyAlignment="1" applyProtection="1">
      <alignment horizontal="right" vertical="center" indent="4"/>
      <protection locked="0"/>
    </xf>
    <xf numFmtId="4" fontId="12" fillId="4" borderId="5" xfId="0" applyNumberFormat="1" applyFont="1" applyFill="1" applyBorder="1" applyAlignment="1" applyProtection="1">
      <alignment vertical="top"/>
      <protection locked="0"/>
    </xf>
    <xf numFmtId="2" fontId="13" fillId="0" borderId="2" xfId="0" applyNumberFormat="1" applyFont="1" applyBorder="1" applyAlignment="1" applyProtection="1">
      <alignment vertical="top" wrapText="1"/>
    </xf>
    <xf numFmtId="4" fontId="12" fillId="0" borderId="2" xfId="0" applyNumberFormat="1" applyFont="1" applyBorder="1" applyAlignment="1" applyProtection="1">
      <alignment vertical="top" wrapText="1"/>
    </xf>
    <xf numFmtId="4" fontId="12" fillId="4" borderId="5" xfId="0" applyNumberFormat="1" applyFont="1" applyFill="1" applyBorder="1" applyAlignment="1" applyProtection="1">
      <alignment vertical="center" wrapText="1"/>
    </xf>
    <xf numFmtId="0" fontId="4" fillId="0" borderId="0" xfId="0" applyFont="1" applyBorder="1" applyAlignment="1" applyProtection="1">
      <alignment horizontal="left" vertical="top" wrapText="1"/>
    </xf>
    <xf numFmtId="2" fontId="0" fillId="0" borderId="0" xfId="0" applyNumberFormat="1" applyProtection="1"/>
    <xf numFmtId="0" fontId="0" fillId="0" borderId="0" xfId="0" applyBorder="1" applyAlignment="1" applyProtection="1">
      <alignment vertical="top"/>
    </xf>
    <xf numFmtId="0" fontId="10" fillId="0" borderId="0" xfId="0" applyFont="1" applyProtection="1"/>
    <xf numFmtId="4" fontId="0" fillId="0" borderId="0" xfId="0" applyNumberFormat="1" applyProtection="1"/>
    <xf numFmtId="0" fontId="14" fillId="0" borderId="5" xfId="0" applyFont="1" applyBorder="1" applyAlignment="1" applyProtection="1">
      <alignment vertical="top"/>
    </xf>
    <xf numFmtId="0" fontId="0" fillId="0" borderId="0" xfId="0" applyAlignment="1" applyProtection="1">
      <alignment vertical="top"/>
    </xf>
    <xf numFmtId="2" fontId="0" fillId="0" borderId="0" xfId="0" applyNumberFormat="1" applyAlignment="1" applyProtection="1">
      <alignment vertical="top"/>
    </xf>
    <xf numFmtId="0" fontId="10" fillId="0" borderId="0" xfId="0" applyFont="1" applyAlignment="1" applyProtection="1">
      <alignment vertical="top"/>
    </xf>
    <xf numFmtId="4" fontId="10" fillId="0" borderId="0" xfId="0" applyNumberFormat="1" applyFont="1" applyAlignment="1" applyProtection="1">
      <alignment vertical="top"/>
    </xf>
    <xf numFmtId="0" fontId="3" fillId="0" borderId="5" xfId="0" applyFont="1" applyBorder="1" applyAlignment="1" applyProtection="1">
      <alignment vertical="top"/>
    </xf>
    <xf numFmtId="0" fontId="3" fillId="0" borderId="5" xfId="0" applyFont="1" applyBorder="1" applyAlignment="1" applyProtection="1">
      <alignment vertical="top" wrapText="1"/>
    </xf>
    <xf numFmtId="2" fontId="3" fillId="0" borderId="5" xfId="0" applyNumberFormat="1" applyFont="1" applyBorder="1" applyAlignment="1" applyProtection="1">
      <alignment vertical="top"/>
    </xf>
    <xf numFmtId="0" fontId="11" fillId="0" borderId="5" xfId="0" applyFont="1" applyBorder="1" applyAlignment="1" applyProtection="1">
      <alignment vertical="top"/>
    </xf>
    <xf numFmtId="4" fontId="11" fillId="0" borderId="5" xfId="0" applyNumberFormat="1" applyFont="1" applyBorder="1" applyAlignment="1" applyProtection="1">
      <alignment vertical="top"/>
    </xf>
    <xf numFmtId="49" fontId="7" fillId="2" borderId="6" xfId="0" applyNumberFormat="1" applyFont="1" applyFill="1" applyBorder="1" applyAlignment="1" applyProtection="1">
      <alignment vertical="top"/>
    </xf>
    <xf numFmtId="49" fontId="7" fillId="2" borderId="3" xfId="0" applyNumberFormat="1" applyFont="1" applyFill="1" applyBorder="1" applyAlignment="1" applyProtection="1">
      <alignment vertical="top" wrapText="1"/>
    </xf>
    <xf numFmtId="2" fontId="7" fillId="2" borderId="3" xfId="0" applyNumberFormat="1" applyFont="1" applyFill="1" applyBorder="1" applyAlignment="1" applyProtection="1">
      <alignment vertical="top"/>
    </xf>
    <xf numFmtId="0" fontId="7" fillId="2" borderId="3" xfId="0" applyFont="1" applyFill="1" applyBorder="1" applyAlignment="1" applyProtection="1">
      <alignment vertical="top"/>
    </xf>
    <xf numFmtId="3" fontId="12" fillId="2" borderId="6" xfId="0" applyNumberFormat="1" applyFont="1" applyFill="1" applyBorder="1" applyAlignment="1" applyProtection="1">
      <alignment vertical="top"/>
    </xf>
    <xf numFmtId="4" fontId="12" fillId="2" borderId="6" xfId="0" applyNumberFormat="1" applyFont="1" applyFill="1" applyBorder="1" applyAlignment="1" applyProtection="1">
      <alignment vertical="top"/>
    </xf>
    <xf numFmtId="49" fontId="5" fillId="3" borderId="6" xfId="0" applyNumberFormat="1" applyFont="1" applyFill="1" applyBorder="1" applyAlignment="1" applyProtection="1">
      <alignment vertical="top"/>
    </xf>
    <xf numFmtId="49" fontId="5" fillId="0" borderId="6" xfId="0" applyNumberFormat="1" applyFont="1" applyBorder="1" applyAlignment="1" applyProtection="1">
      <alignment vertical="top"/>
    </xf>
    <xf numFmtId="4" fontId="13" fillId="0" borderId="6" xfId="0" applyNumberFormat="1" applyFont="1" applyBorder="1" applyAlignment="1" applyProtection="1">
      <alignment vertical="top"/>
    </xf>
    <xf numFmtId="4" fontId="13" fillId="4" borderId="6" xfId="0" applyNumberFormat="1" applyFont="1" applyFill="1" applyBorder="1" applyAlignment="1" applyProtection="1">
      <alignment vertical="top"/>
    </xf>
    <xf numFmtId="0" fontId="5" fillId="0" borderId="7" xfId="0" applyFont="1" applyBorder="1" applyAlignment="1" applyProtection="1">
      <alignment vertical="top"/>
    </xf>
    <xf numFmtId="0" fontId="13" fillId="0" borderId="7" xfId="0" applyFont="1" applyBorder="1" applyAlignment="1" applyProtection="1">
      <alignment vertical="top"/>
    </xf>
    <xf numFmtId="4" fontId="13" fillId="0" borderId="7" xfId="0" applyNumberFormat="1" applyFont="1" applyBorder="1" applyAlignment="1" applyProtection="1">
      <alignment vertical="top"/>
    </xf>
    <xf numFmtId="49" fontId="9" fillId="0" borderId="0" xfId="0" applyNumberFormat="1" applyFont="1" applyAlignment="1" applyProtection="1">
      <alignment horizontal="right" vertical="top" wrapText="1"/>
    </xf>
    <xf numFmtId="2" fontId="5" fillId="0" borderId="0" xfId="0" applyNumberFormat="1" applyFont="1" applyAlignment="1" applyProtection="1">
      <alignment vertical="top"/>
    </xf>
    <xf numFmtId="4" fontId="5" fillId="0" borderId="0" xfId="0" applyNumberFormat="1" applyFont="1" applyAlignment="1" applyProtection="1">
      <alignment vertical="top"/>
    </xf>
    <xf numFmtId="4" fontId="13" fillId="0" borderId="0" xfId="0" applyNumberFormat="1" applyFont="1" applyAlignment="1" applyProtection="1">
      <alignment vertical="top"/>
    </xf>
    <xf numFmtId="49" fontId="12" fillId="0" borderId="13" xfId="0" applyNumberFormat="1" applyFont="1" applyBorder="1" applyAlignment="1" applyProtection="1">
      <alignment vertical="top" wrapText="1"/>
    </xf>
    <xf numFmtId="49" fontId="12" fillId="0" borderId="2" xfId="0" applyNumberFormat="1" applyFont="1" applyBorder="1" applyAlignment="1" applyProtection="1">
      <alignment vertical="top" wrapText="1"/>
    </xf>
    <xf numFmtId="49" fontId="12" fillId="0" borderId="2" xfId="0" applyNumberFormat="1" applyFont="1" applyBorder="1" applyAlignment="1" applyProtection="1">
      <alignment vertical="top"/>
    </xf>
    <xf numFmtId="3" fontId="13"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4" borderId="5" xfId="0" applyNumberFormat="1" applyFont="1" applyFill="1" applyBorder="1" applyAlignment="1" applyProtection="1">
      <alignment vertical="top"/>
    </xf>
    <xf numFmtId="49" fontId="7" fillId="2" borderId="7" xfId="0" applyNumberFormat="1" applyFont="1" applyFill="1" applyBorder="1" applyAlignment="1" applyProtection="1">
      <alignment vertical="top"/>
    </xf>
    <xf numFmtId="49" fontId="7" fillId="2" borderId="0" xfId="0" applyNumberFormat="1" applyFont="1" applyFill="1" applyBorder="1" applyAlignment="1" applyProtection="1">
      <alignment vertical="top" wrapText="1"/>
    </xf>
    <xf numFmtId="2" fontId="7" fillId="2" borderId="0" xfId="0" applyNumberFormat="1" applyFont="1" applyFill="1" applyBorder="1" applyAlignment="1" applyProtection="1">
      <alignment vertical="top"/>
    </xf>
    <xf numFmtId="0" fontId="7" fillId="2" borderId="0" xfId="0" applyFont="1" applyFill="1" applyBorder="1" applyAlignment="1" applyProtection="1">
      <alignment vertical="top"/>
    </xf>
    <xf numFmtId="3" fontId="12" fillId="2" borderId="0" xfId="0" applyNumberFormat="1" applyFont="1" applyFill="1" applyBorder="1" applyAlignment="1" applyProtection="1">
      <alignment vertical="top"/>
    </xf>
    <xf numFmtId="4" fontId="12" fillId="2" borderId="0" xfId="0" applyNumberFormat="1" applyFont="1" applyFill="1" applyBorder="1" applyAlignment="1" applyProtection="1">
      <alignment vertical="top"/>
    </xf>
    <xf numFmtId="4" fontId="12" fillId="2" borderId="7" xfId="0" applyNumberFormat="1" applyFont="1" applyFill="1" applyBorder="1" applyAlignment="1" applyProtection="1">
      <alignment vertical="top"/>
    </xf>
    <xf numFmtId="49" fontId="20" fillId="3" borderId="6" xfId="0" applyNumberFormat="1" applyFont="1" applyFill="1" applyBorder="1" applyAlignment="1" applyProtection="1">
      <alignment vertical="top"/>
    </xf>
    <xf numFmtId="49" fontId="20" fillId="0" borderId="6" xfId="0" applyNumberFormat="1" applyFont="1" applyBorder="1" applyAlignment="1" applyProtection="1">
      <alignment vertical="top"/>
    </xf>
    <xf numFmtId="0" fontId="20" fillId="0" borderId="7" xfId="0" applyFont="1" applyBorder="1" applyAlignment="1" applyProtection="1">
      <alignment vertical="top"/>
    </xf>
    <xf numFmtId="4" fontId="20" fillId="0" borderId="7" xfId="0" applyNumberFormat="1" applyFont="1" applyBorder="1" applyAlignment="1" applyProtection="1">
      <alignment vertical="top"/>
    </xf>
    <xf numFmtId="0" fontId="5" fillId="0" borderId="0" xfId="0" applyFont="1" applyAlignment="1" applyProtection="1">
      <alignment vertical="top" wrapText="1"/>
    </xf>
    <xf numFmtId="0" fontId="5" fillId="0" borderId="2" xfId="0" applyFont="1" applyBorder="1" applyAlignment="1" applyProtection="1">
      <alignment vertical="top" wrapText="1"/>
    </xf>
    <xf numFmtId="2" fontId="5" fillId="0" borderId="2" xfId="0" applyNumberFormat="1" applyFont="1" applyBorder="1" applyAlignment="1" applyProtection="1">
      <alignment vertical="top"/>
    </xf>
    <xf numFmtId="0" fontId="5" fillId="0" borderId="2" xfId="0" applyFont="1" applyBorder="1" applyAlignment="1" applyProtection="1">
      <alignment vertical="top"/>
    </xf>
    <xf numFmtId="0" fontId="13" fillId="0" borderId="2" xfId="0" applyFont="1" applyBorder="1" applyAlignment="1" applyProtection="1">
      <alignment vertical="top"/>
    </xf>
    <xf numFmtId="4" fontId="13" fillId="4" borderId="5" xfId="0" applyNumberFormat="1" applyFont="1" applyFill="1" applyBorder="1" applyAlignment="1" applyProtection="1">
      <alignment vertical="top"/>
    </xf>
    <xf numFmtId="0" fontId="13" fillId="0" borderId="8" xfId="0" applyFont="1" applyBorder="1" applyAlignment="1" applyProtection="1">
      <alignment vertical="top"/>
    </xf>
    <xf numFmtId="4" fontId="13" fillId="0" borderId="8" xfId="0" applyNumberFormat="1" applyFont="1" applyBorder="1" applyAlignment="1" applyProtection="1">
      <alignment vertical="top"/>
    </xf>
    <xf numFmtId="0" fontId="5" fillId="0" borderId="3" xfId="0" applyFont="1" applyBorder="1" applyAlignment="1" applyProtection="1">
      <alignment vertical="top" wrapText="1"/>
    </xf>
    <xf numFmtId="2" fontId="5" fillId="0" borderId="3" xfId="0" applyNumberFormat="1" applyFont="1" applyBorder="1" applyAlignment="1" applyProtection="1">
      <alignment vertical="top"/>
    </xf>
    <xf numFmtId="0" fontId="5" fillId="0" borderId="3" xfId="0" applyFont="1" applyBorder="1" applyAlignment="1" applyProtection="1">
      <alignment vertical="top"/>
    </xf>
    <xf numFmtId="0" fontId="13" fillId="0" borderId="3" xfId="0" applyFont="1" applyBorder="1" applyAlignment="1" applyProtection="1">
      <alignment vertical="top"/>
    </xf>
    <xf numFmtId="49" fontId="12" fillId="0" borderId="3" xfId="0" applyNumberFormat="1" applyFont="1" applyBorder="1" applyAlignment="1" applyProtection="1">
      <alignment vertical="top"/>
    </xf>
    <xf numFmtId="3" fontId="13" fillId="0" borderId="3" xfId="0" applyNumberFormat="1" applyFont="1" applyBorder="1" applyAlignment="1" applyProtection="1">
      <alignment vertical="top"/>
    </xf>
    <xf numFmtId="4" fontId="12" fillId="0" borderId="3" xfId="0" applyNumberFormat="1" applyFont="1" applyBorder="1" applyAlignment="1" applyProtection="1">
      <alignment vertical="top"/>
    </xf>
    <xf numFmtId="4" fontId="12" fillId="4" borderId="6" xfId="0" applyNumberFormat="1" applyFont="1" applyFill="1" applyBorder="1" applyAlignment="1" applyProtection="1">
      <alignment vertical="top"/>
    </xf>
    <xf numFmtId="0" fontId="5" fillId="0" borderId="13" xfId="0" applyFont="1" applyBorder="1" applyAlignment="1" applyProtection="1">
      <alignment vertical="top"/>
    </xf>
    <xf numFmtId="0" fontId="14" fillId="0" borderId="2" xfId="0" applyFont="1" applyBorder="1" applyAlignment="1" applyProtection="1">
      <alignment vertical="top"/>
    </xf>
    <xf numFmtId="49" fontId="12" fillId="0" borderId="2" xfId="0" applyNumberFormat="1" applyFont="1" applyBorder="1" applyAlignment="1" applyProtection="1">
      <alignment horizontal="right" vertical="top"/>
    </xf>
    <xf numFmtId="3" fontId="13" fillId="0" borderId="2" xfId="0" applyNumberFormat="1" applyFont="1" applyBorder="1" applyAlignment="1" applyProtection="1">
      <alignment vertical="top"/>
    </xf>
    <xf numFmtId="4" fontId="12" fillId="0" borderId="2" xfId="0" applyNumberFormat="1" applyFont="1" applyBorder="1" applyAlignment="1" applyProtection="1">
      <alignment vertical="top"/>
    </xf>
    <xf numFmtId="10" fontId="19" fillId="5" borderId="10" xfId="0" applyNumberFormat="1" applyFont="1" applyFill="1" applyBorder="1" applyAlignment="1" applyProtection="1">
      <alignment horizontal="right" vertical="center" indent="4"/>
    </xf>
    <xf numFmtId="10" fontId="19" fillId="5" borderId="14" xfId="0" applyNumberFormat="1" applyFont="1" applyFill="1" applyBorder="1" applyAlignment="1" applyProtection="1">
      <alignment horizontal="right" vertical="center" indent="4"/>
    </xf>
    <xf numFmtId="4" fontId="10" fillId="0" borderId="0" xfId="0" applyNumberFormat="1" applyFont="1" applyProtection="1"/>
    <xf numFmtId="4" fontId="13" fillId="4" borderId="6" xfId="0" applyNumberFormat="1" applyFont="1" applyFill="1" applyBorder="1" applyAlignment="1" applyProtection="1">
      <alignment vertical="top"/>
      <protection locked="0"/>
    </xf>
    <xf numFmtId="0" fontId="6" fillId="0" borderId="0" xfId="0" applyFont="1" applyProtection="1"/>
    <xf numFmtId="2" fontId="11" fillId="0" borderId="5" xfId="0" applyNumberFormat="1" applyFont="1" applyBorder="1" applyAlignment="1" applyProtection="1">
      <alignment horizontal="center" vertical="top"/>
    </xf>
    <xf numFmtId="0" fontId="11" fillId="0" borderId="5" xfId="0" applyFont="1" applyBorder="1" applyAlignment="1" applyProtection="1">
      <alignment horizontal="center" vertical="top"/>
    </xf>
    <xf numFmtId="0" fontId="0" fillId="0" borderId="11" xfId="0" applyBorder="1" applyProtection="1"/>
    <xf numFmtId="0" fontId="0" fillId="0" borderId="0" xfId="0" applyBorder="1" applyProtection="1"/>
    <xf numFmtId="49" fontId="20" fillId="3" borderId="6" xfId="0" applyNumberFormat="1" applyFont="1" applyFill="1" applyBorder="1" applyAlignment="1" applyProtection="1">
      <alignment horizontal="center" vertical="top"/>
    </xf>
    <xf numFmtId="49" fontId="20" fillId="0" borderId="6" xfId="0" applyNumberFormat="1" applyFont="1" applyBorder="1" applyAlignment="1" applyProtection="1">
      <alignment horizontal="center" vertical="top"/>
    </xf>
    <xf numFmtId="49" fontId="20" fillId="0" borderId="9" xfId="0" applyNumberFormat="1" applyFont="1" applyBorder="1" applyAlignment="1" applyProtection="1">
      <alignment vertical="top"/>
    </xf>
    <xf numFmtId="49" fontId="20" fillId="0" borderId="3" xfId="0" applyNumberFormat="1" applyFont="1" applyBorder="1" applyAlignment="1" applyProtection="1">
      <alignment vertical="top" wrapText="1"/>
    </xf>
    <xf numFmtId="2" fontId="20" fillId="0" borderId="6" xfId="0" applyNumberFormat="1" applyFont="1" applyBorder="1" applyAlignment="1" applyProtection="1">
      <alignment horizontal="right" vertical="top" indent="1"/>
    </xf>
    <xf numFmtId="4" fontId="20" fillId="6" borderId="6" xfId="0" applyNumberFormat="1" applyFont="1" applyFill="1" applyBorder="1" applyAlignment="1" applyProtection="1">
      <alignment horizontal="right" vertical="top" indent="1"/>
    </xf>
    <xf numFmtId="49" fontId="20" fillId="0" borderId="11" xfId="0" applyNumberFormat="1" applyFont="1" applyBorder="1" applyAlignment="1" applyProtection="1">
      <alignment vertical="top" wrapText="1"/>
    </xf>
    <xf numFmtId="0" fontId="21" fillId="0" borderId="0" xfId="0" applyFont="1" applyProtection="1"/>
    <xf numFmtId="2" fontId="11" fillId="0" borderId="5" xfId="0" applyNumberFormat="1" applyFont="1" applyBorder="1" applyAlignment="1" applyProtection="1">
      <alignment vertical="top"/>
    </xf>
    <xf numFmtId="0" fontId="11" fillId="0" borderId="13" xfId="0" applyFont="1" applyBorder="1" applyAlignment="1" applyProtection="1">
      <alignment vertical="top"/>
    </xf>
    <xf numFmtId="0" fontId="22" fillId="0" borderId="5" xfId="0" applyFont="1" applyBorder="1" applyAlignment="1" applyProtection="1">
      <alignment horizontal="center" vertical="top"/>
    </xf>
    <xf numFmtId="0" fontId="8" fillId="0" borderId="0" xfId="0" applyFont="1" applyBorder="1" applyAlignment="1" applyProtection="1">
      <alignment vertical="center" wrapText="1"/>
    </xf>
    <xf numFmtId="10" fontId="23" fillId="4" borderId="5" xfId="0" applyNumberFormat="1" applyFont="1" applyFill="1" applyBorder="1" applyAlignment="1" applyProtection="1">
      <alignment horizontal="right" vertical="center"/>
    </xf>
    <xf numFmtId="4" fontId="24" fillId="4" borderId="7" xfId="0" applyNumberFormat="1" applyFont="1" applyFill="1" applyBorder="1" applyAlignment="1" applyProtection="1">
      <alignment horizontal="center" vertical="top"/>
    </xf>
    <xf numFmtId="4" fontId="24" fillId="4" borderId="5" xfId="0" applyNumberFormat="1" applyFont="1" applyFill="1" applyBorder="1" applyAlignment="1" applyProtection="1">
      <alignment horizontal="center" vertical="top"/>
    </xf>
    <xf numFmtId="2" fontId="20" fillId="0" borderId="9" xfId="0" applyNumberFormat="1" applyFont="1" applyBorder="1" applyAlignment="1" applyProtection="1">
      <alignment horizontal="left" vertical="top" indent="1"/>
    </xf>
    <xf numFmtId="2" fontId="20" fillId="0" borderId="10" xfId="0" applyNumberFormat="1" applyFont="1" applyBorder="1" applyAlignment="1" applyProtection="1">
      <alignment horizontal="right" vertical="top" indent="1"/>
    </xf>
    <xf numFmtId="10" fontId="19" fillId="4" borderId="5" xfId="0" applyNumberFormat="1" applyFont="1" applyFill="1" applyBorder="1" applyAlignment="1" applyProtection="1">
      <alignment horizontal="right" vertical="center"/>
    </xf>
    <xf numFmtId="0" fontId="8" fillId="0" borderId="0" xfId="0" applyFont="1" applyBorder="1" applyAlignment="1" applyProtection="1">
      <alignment horizontal="right" vertical="center" wrapText="1"/>
    </xf>
    <xf numFmtId="0" fontId="8" fillId="0" borderId="0" xfId="0" applyFont="1" applyFill="1" applyBorder="1" applyAlignment="1" applyProtection="1">
      <alignment horizontal="right" vertical="center" wrapText="1"/>
    </xf>
    <xf numFmtId="10" fontId="19" fillId="0" borderId="0" xfId="0" applyNumberFormat="1" applyFont="1" applyFill="1" applyBorder="1" applyAlignment="1" applyProtection="1">
      <alignment horizontal="right" vertical="center"/>
    </xf>
    <xf numFmtId="10" fontId="19" fillId="0" borderId="0" xfId="0" applyNumberFormat="1" applyFont="1" applyFill="1" applyBorder="1" applyAlignment="1" applyProtection="1">
      <alignment horizontal="right" vertical="center" indent="4"/>
    </xf>
    <xf numFmtId="4" fontId="24" fillId="0" borderId="0" xfId="0" applyNumberFormat="1" applyFont="1" applyFill="1" applyBorder="1" applyAlignment="1" applyProtection="1">
      <alignment horizontal="center" vertical="top"/>
    </xf>
    <xf numFmtId="0" fontId="0" fillId="0" borderId="0" xfId="0" applyFill="1" applyProtection="1"/>
    <xf numFmtId="0" fontId="8" fillId="0" borderId="0" xfId="0" applyFont="1" applyBorder="1" applyAlignment="1" applyProtection="1">
      <alignment horizontal="left" vertical="center"/>
    </xf>
    <xf numFmtId="0" fontId="21" fillId="5" borderId="5" xfId="0" applyFont="1" applyFill="1" applyBorder="1" applyAlignment="1" applyProtection="1">
      <alignment horizontal="center"/>
    </xf>
    <xf numFmtId="0" fontId="21" fillId="5" borderId="8" xfId="0" applyFont="1" applyFill="1" applyBorder="1" applyAlignment="1" applyProtection="1">
      <alignment horizontal="center"/>
    </xf>
    <xf numFmtId="4" fontId="20" fillId="6" borderId="9" xfId="0" applyNumberFormat="1" applyFont="1" applyFill="1" applyBorder="1" applyAlignment="1" applyProtection="1">
      <alignment horizontal="center" vertical="center" wrapText="1"/>
    </xf>
    <xf numFmtId="4" fontId="20" fillId="6" borderId="9" xfId="0" applyNumberFormat="1" applyFont="1" applyFill="1" applyBorder="1" applyAlignment="1" applyProtection="1">
      <alignment horizontal="left" vertical="center"/>
    </xf>
    <xf numFmtId="0" fontId="25" fillId="0" borderId="0" xfId="0" applyFont="1" applyProtection="1"/>
    <xf numFmtId="9" fontId="21" fillId="5" borderId="5" xfId="0" applyNumberFormat="1" applyFont="1" applyFill="1" applyBorder="1" applyAlignment="1" applyProtection="1">
      <alignment horizontal="center"/>
    </xf>
    <xf numFmtId="9" fontId="21" fillId="5" borderId="8" xfId="0" applyNumberFormat="1" applyFont="1" applyFill="1" applyBorder="1" applyAlignment="1" applyProtection="1">
      <alignment horizontal="center"/>
    </xf>
    <xf numFmtId="49" fontId="20" fillId="0" borderId="9" xfId="0" applyNumberFormat="1" applyFont="1" applyBorder="1" applyAlignment="1" applyProtection="1">
      <alignment vertical="top" wrapText="1"/>
    </xf>
    <xf numFmtId="2" fontId="20" fillId="0" borderId="6" xfId="0" applyNumberFormat="1" applyFont="1" applyBorder="1" applyAlignment="1" applyProtection="1">
      <alignment horizontal="right" vertical="center" indent="1"/>
    </xf>
    <xf numFmtId="4" fontId="20" fillId="6" borderId="9" xfId="0" applyNumberFormat="1" applyFont="1" applyFill="1" applyBorder="1" applyAlignment="1" applyProtection="1">
      <alignment horizontal="right" vertical="center" wrapText="1" indent="1"/>
    </xf>
    <xf numFmtId="4" fontId="20" fillId="6" borderId="6" xfId="0" applyNumberFormat="1" applyFont="1" applyFill="1" applyBorder="1" applyAlignment="1" applyProtection="1">
      <alignment horizontal="right" vertical="center" indent="1"/>
    </xf>
    <xf numFmtId="0" fontId="0" fillId="0" borderId="0" xfId="0" applyAlignment="1" applyProtection="1">
      <alignment vertical="center"/>
    </xf>
    <xf numFmtId="4" fontId="26" fillId="0" borderId="6" xfId="0" applyNumberFormat="1" applyFont="1" applyBorder="1" applyAlignment="1" applyProtection="1">
      <alignment vertical="top"/>
    </xf>
    <xf numFmtId="4" fontId="26" fillId="7" borderId="6" xfId="0" applyNumberFormat="1" applyFont="1" applyFill="1" applyBorder="1" applyAlignment="1" applyProtection="1">
      <alignment vertical="top"/>
    </xf>
    <xf numFmtId="0" fontId="2" fillId="0" borderId="0" xfId="0" applyFont="1" applyProtection="1"/>
    <xf numFmtId="0" fontId="27" fillId="0" borderId="0" xfId="0" applyFont="1" applyProtection="1"/>
    <xf numFmtId="0" fontId="28" fillId="0" borderId="0" xfId="0" applyFont="1" applyAlignment="1" applyProtection="1">
      <alignment horizontal="right" vertical="center"/>
    </xf>
    <xf numFmtId="0" fontId="28" fillId="0" borderId="0" xfId="0" applyFont="1" applyAlignment="1" applyProtection="1">
      <alignment horizontal="right"/>
    </xf>
    <xf numFmtId="0" fontId="0" fillId="0" borderId="0" xfId="0" applyAlignment="1" applyProtection="1">
      <alignment horizontal="left" vertical="top"/>
    </xf>
    <xf numFmtId="0" fontId="9"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alignment vertical="top"/>
    </xf>
    <xf numFmtId="0" fontId="31" fillId="0" borderId="0" xfId="0" applyFont="1" applyProtection="1"/>
    <xf numFmtId="0" fontId="33" fillId="0" borderId="0" xfId="0" applyFont="1" applyProtection="1"/>
    <xf numFmtId="0" fontId="0" fillId="4"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14" fillId="0" borderId="2" xfId="0" applyFont="1" applyFill="1" applyBorder="1" applyAlignment="1" applyProtection="1">
      <alignment vertical="top"/>
    </xf>
    <xf numFmtId="0" fontId="0" fillId="0" borderId="2" xfId="0" applyBorder="1" applyProtection="1"/>
    <xf numFmtId="0" fontId="5" fillId="0" borderId="13" xfId="0" applyFont="1" applyBorder="1" applyAlignment="1" applyProtection="1">
      <alignment vertical="top" wrapText="1"/>
    </xf>
    <xf numFmtId="0" fontId="14" fillId="0" borderId="2" xfId="0" applyFont="1" applyFill="1" applyBorder="1" applyAlignment="1" applyProtection="1">
      <alignment vertical="top" wrapText="1"/>
    </xf>
    <xf numFmtId="0" fontId="14" fillId="0" borderId="2" xfId="0" applyFont="1" applyBorder="1" applyAlignment="1" applyProtection="1">
      <alignment vertical="top" wrapText="1"/>
    </xf>
    <xf numFmtId="0" fontId="0" fillId="0" borderId="2" xfId="0" applyBorder="1" applyAlignment="1" applyProtection="1">
      <alignment wrapText="1"/>
    </xf>
    <xf numFmtId="0" fontId="0" fillId="0" borderId="0" xfId="0" applyFill="1" applyAlignment="1" applyProtection="1">
      <alignment vertical="top" shrinkToFit="1"/>
    </xf>
    <xf numFmtId="0" fontId="17" fillId="0" borderId="0" xfId="0" applyFont="1" applyAlignment="1" applyProtection="1">
      <alignment horizontal="center" vertical="top" wrapText="1"/>
    </xf>
    <xf numFmtId="0" fontId="2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0" borderId="0" xfId="0" applyAlignment="1" applyProtection="1">
      <alignment horizontal="center" vertical="top"/>
    </xf>
    <xf numFmtId="0" fontId="9" fillId="0" borderId="0" xfId="0" applyFont="1" applyAlignment="1" applyProtection="1">
      <alignment horizontal="left" vertical="top"/>
    </xf>
    <xf numFmtId="0" fontId="0" fillId="4" borderId="0" xfId="0" applyFill="1" applyAlignment="1" applyProtection="1">
      <alignment horizontal="center" vertical="top" shrinkToFit="1"/>
      <protection locked="0"/>
    </xf>
    <xf numFmtId="0" fontId="0" fillId="0" borderId="0" xfId="0" applyAlignment="1" applyProtection="1">
      <alignment horizontal="justify" vertical="top" wrapText="1"/>
    </xf>
    <xf numFmtId="0" fontId="0" fillId="0" borderId="4" xfId="0" applyBorder="1" applyAlignment="1" applyProtection="1">
      <alignment horizontal="center" wrapText="1"/>
      <protection locked="0"/>
    </xf>
    <xf numFmtId="0" fontId="0" fillId="0" borderId="0" xfId="0" applyAlignment="1" applyProtection="1">
      <alignment horizontal="left" vertical="top" wrapText="1"/>
    </xf>
    <xf numFmtId="4" fontId="1" fillId="8" borderId="0" xfId="0" applyNumberFormat="1" applyFont="1" applyFill="1" applyAlignment="1" applyProtection="1">
      <alignment horizontal="center" vertical="top" shrinkToFit="1"/>
    </xf>
    <xf numFmtId="0" fontId="1" fillId="8" borderId="0" xfId="0" applyFont="1" applyFill="1" applyAlignment="1" applyProtection="1">
      <alignment horizontal="center" vertical="top" shrinkToFit="1"/>
    </xf>
    <xf numFmtId="0" fontId="0" fillId="4" borderId="0" xfId="0" applyFill="1" applyAlignment="1" applyProtection="1">
      <alignment horizontal="center" shrinkToFit="1"/>
      <protection locked="0"/>
    </xf>
    <xf numFmtId="49" fontId="5" fillId="0" borderId="11"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49" fontId="5" fillId="0" borderId="12" xfId="0" applyNumberFormat="1" applyFont="1" applyBorder="1" applyAlignment="1" applyProtection="1">
      <alignment horizontal="left" vertical="top" wrapText="1"/>
    </xf>
    <xf numFmtId="0" fontId="15" fillId="0" borderId="15" xfId="0" applyFont="1" applyBorder="1" applyAlignment="1" applyProtection="1">
      <alignment horizontal="center" vertical="top" wrapText="1"/>
    </xf>
    <xf numFmtId="0" fontId="15" fillId="0" borderId="16" xfId="0" applyFont="1" applyBorder="1" applyAlignment="1" applyProtection="1">
      <alignment horizontal="center" vertical="top" wrapText="1"/>
    </xf>
    <xf numFmtId="0" fontId="15" fillId="0" borderId="1" xfId="0" applyFont="1" applyBorder="1" applyAlignment="1" applyProtection="1">
      <alignment horizontal="center" vertical="top" wrapText="1"/>
    </xf>
    <xf numFmtId="0" fontId="17" fillId="0" borderId="0" xfId="0" applyFont="1" applyBorder="1" applyAlignment="1" applyProtection="1">
      <alignment horizontal="center" vertical="center" wrapText="1"/>
    </xf>
    <xf numFmtId="49" fontId="5" fillId="0" borderId="9"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10" xfId="0" applyNumberFormat="1" applyFont="1" applyBorder="1" applyAlignment="1" applyProtection="1">
      <alignment horizontal="left" vertical="top" wrapText="1"/>
    </xf>
    <xf numFmtId="49" fontId="20" fillId="0" borderId="9" xfId="0" applyNumberFormat="1" applyFont="1" applyBorder="1" applyAlignment="1" applyProtection="1">
      <alignment horizontal="left" vertical="top" wrapText="1"/>
    </xf>
    <xf numFmtId="49" fontId="20" fillId="0" borderId="3" xfId="0" applyNumberFormat="1" applyFont="1" applyBorder="1" applyAlignment="1" applyProtection="1">
      <alignment horizontal="left" vertical="top" wrapText="1"/>
    </xf>
    <xf numFmtId="49" fontId="20" fillId="0" borderId="10" xfId="0" applyNumberFormat="1" applyFont="1" applyBorder="1" applyAlignment="1" applyProtection="1">
      <alignment horizontal="left" vertical="top" wrapText="1"/>
    </xf>
    <xf numFmtId="49" fontId="20" fillId="0" borderId="11" xfId="0" applyNumberFormat="1" applyFont="1" applyBorder="1" applyAlignment="1" applyProtection="1">
      <alignment horizontal="left" vertical="top" wrapText="1"/>
    </xf>
    <xf numFmtId="49" fontId="20" fillId="0" borderId="0" xfId="0" applyNumberFormat="1" applyFont="1" applyAlignment="1" applyProtection="1">
      <alignment horizontal="left" vertical="top" wrapText="1"/>
    </xf>
    <xf numFmtId="49" fontId="20" fillId="0" borderId="12" xfId="0" applyNumberFormat="1" applyFont="1" applyBorder="1" applyAlignment="1" applyProtection="1">
      <alignment horizontal="left" vertical="top" wrapText="1"/>
    </xf>
    <xf numFmtId="0" fontId="8" fillId="0" borderId="2" xfId="0" applyFont="1" applyBorder="1" applyAlignment="1" applyProtection="1">
      <alignment horizontal="right" vertical="center" wrapText="1"/>
    </xf>
    <xf numFmtId="0" fontId="8" fillId="0" borderId="14" xfId="0" applyFont="1" applyBorder="1" applyAlignment="1" applyProtection="1">
      <alignment horizontal="right" vertical="center" wrapText="1"/>
    </xf>
    <xf numFmtId="0" fontId="12" fillId="0" borderId="0" xfId="0" applyFont="1" applyBorder="1" applyAlignment="1" applyProtection="1">
      <alignment horizontal="left" vertical="top" wrapText="1"/>
    </xf>
    <xf numFmtId="0" fontId="0" fillId="4" borderId="4" xfId="0" applyFill="1" applyBorder="1" applyAlignment="1" applyProtection="1">
      <alignment horizontal="center" vertical="top"/>
      <protection locked="0"/>
    </xf>
    <xf numFmtId="0" fontId="5" fillId="0" borderId="0" xfId="0" applyFont="1" applyBorder="1" applyAlignment="1" applyProtection="1">
      <alignment horizontal="left" vertical="top" wrapText="1"/>
    </xf>
    <xf numFmtId="0" fontId="8" fillId="0" borderId="13" xfId="0" applyFont="1" applyBorder="1" applyAlignment="1" applyProtection="1">
      <alignment horizontal="center" vertical="center" wrapText="1"/>
    </xf>
    <xf numFmtId="0" fontId="8" fillId="0" borderId="14"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CCECFF"/>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B8D22C21-771D-4A7C-B6BB-D15008A6592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F3377-E3EF-4F05-8267-9660149437E3}">
  <sheetPr>
    <pageSetUpPr fitToPage="1"/>
  </sheetPr>
  <dimension ref="A2:I48"/>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6" customWidth="1"/>
    <col min="2" max="2" width="13.5703125" style="6" customWidth="1"/>
    <col min="3" max="3" width="17.85546875" style="6" customWidth="1"/>
    <col min="4" max="9" width="11.42578125" style="6"/>
    <col min="10" max="10" width="1.7109375" style="6" customWidth="1"/>
    <col min="11" max="16384" width="11.42578125" style="6"/>
  </cols>
  <sheetData>
    <row r="2" spans="1:9" s="18" customFormat="1" ht="108.75" customHeight="1" x14ac:dyDescent="0.25">
      <c r="A2" s="151" t="s">
        <v>195</v>
      </c>
      <c r="B2" s="151"/>
      <c r="C2" s="151"/>
      <c r="D2" s="151"/>
      <c r="E2" s="151"/>
      <c r="F2" s="151"/>
      <c r="G2" s="151"/>
      <c r="H2" s="151"/>
      <c r="I2" s="151"/>
    </row>
    <row r="5" spans="1:9" x14ac:dyDescent="0.25">
      <c r="D5" s="130"/>
      <c r="E5" s="130"/>
      <c r="F5" s="131"/>
      <c r="G5" s="131"/>
      <c r="H5" s="131"/>
      <c r="I5" s="132" t="s">
        <v>190</v>
      </c>
    </row>
    <row r="6" spans="1:9" x14ac:dyDescent="0.25">
      <c r="D6" s="130"/>
      <c r="E6" s="130"/>
      <c r="F6" s="131"/>
      <c r="G6" s="131"/>
      <c r="H6" s="131"/>
      <c r="I6" s="132"/>
    </row>
    <row r="7" spans="1:9" x14ac:dyDescent="0.25">
      <c r="D7" s="130"/>
      <c r="E7" s="130"/>
      <c r="F7" s="131"/>
      <c r="G7" s="131"/>
      <c r="H7" s="131"/>
      <c r="I7" s="133" t="s">
        <v>188</v>
      </c>
    </row>
    <row r="8" spans="1:9" ht="24.95" customHeight="1" x14ac:dyDescent="0.25"/>
    <row r="9" spans="1:9" ht="18.75" x14ac:dyDescent="0.3">
      <c r="A9" s="152" t="s">
        <v>168</v>
      </c>
      <c r="B9" s="152"/>
      <c r="C9" s="152"/>
      <c r="D9" s="152"/>
      <c r="E9" s="152"/>
      <c r="F9" s="152"/>
      <c r="G9" s="152"/>
      <c r="H9" s="152"/>
      <c r="I9" s="152"/>
    </row>
    <row r="10" spans="1:9" ht="15" customHeight="1" x14ac:dyDescent="0.25"/>
    <row r="11" spans="1:9" ht="15" customHeight="1" x14ac:dyDescent="0.25"/>
    <row r="12" spans="1:9" x14ac:dyDescent="0.25">
      <c r="A12" s="18" t="s">
        <v>169</v>
      </c>
      <c r="B12" s="153"/>
      <c r="C12" s="153"/>
      <c r="D12" s="153"/>
      <c r="E12" s="153"/>
      <c r="F12" s="154" t="s">
        <v>196</v>
      </c>
      <c r="G12" s="154"/>
      <c r="H12" s="154"/>
      <c r="I12" s="142"/>
    </row>
    <row r="13" spans="1:9" x14ac:dyDescent="0.25">
      <c r="A13" s="155" t="s">
        <v>170</v>
      </c>
      <c r="B13" s="155"/>
      <c r="C13" s="155"/>
      <c r="D13" s="155"/>
      <c r="E13" s="155"/>
      <c r="F13" s="155"/>
      <c r="G13" s="155"/>
      <c r="H13" s="155"/>
      <c r="I13" s="134"/>
    </row>
    <row r="14" spans="1:9" x14ac:dyDescent="0.25">
      <c r="A14" s="143"/>
      <c r="B14" s="143"/>
      <c r="C14" s="143"/>
      <c r="D14" s="143"/>
      <c r="E14" s="143"/>
      <c r="F14" s="143"/>
      <c r="G14" s="143"/>
      <c r="H14" s="143"/>
      <c r="I14" s="134"/>
    </row>
    <row r="15" spans="1:9" x14ac:dyDescent="0.25">
      <c r="A15" s="18" t="s">
        <v>197</v>
      </c>
      <c r="B15" s="18"/>
      <c r="C15" s="150"/>
      <c r="D15" s="18"/>
      <c r="E15" s="156"/>
      <c r="F15" s="156"/>
      <c r="G15" s="156"/>
      <c r="H15" s="156"/>
      <c r="I15" s="156"/>
    </row>
    <row r="16" spans="1:9" x14ac:dyDescent="0.25">
      <c r="B16" s="135"/>
      <c r="C16" s="135"/>
      <c r="D16" s="135"/>
      <c r="E16" s="135"/>
      <c r="F16" s="135" t="s">
        <v>171</v>
      </c>
      <c r="G16" s="135"/>
      <c r="H16" s="135"/>
      <c r="I16" s="18"/>
    </row>
    <row r="17" spans="1:9" x14ac:dyDescent="0.25">
      <c r="B17" s="135"/>
      <c r="C17" s="135"/>
      <c r="D17" s="135"/>
      <c r="E17" s="135"/>
      <c r="F17" s="135"/>
      <c r="G17" s="135"/>
      <c r="H17" s="135"/>
      <c r="I17" s="18"/>
    </row>
    <row r="18" spans="1:9" x14ac:dyDescent="0.25">
      <c r="A18" s="18" t="s">
        <v>172</v>
      </c>
      <c r="B18" s="142"/>
      <c r="C18" s="154" t="s">
        <v>173</v>
      </c>
      <c r="D18" s="154"/>
      <c r="E18" s="162"/>
      <c r="F18" s="162"/>
      <c r="G18" s="162"/>
      <c r="H18" s="162"/>
      <c r="I18" s="162"/>
    </row>
    <row r="19" spans="1:9" s="114" customFormat="1" x14ac:dyDescent="0.25">
      <c r="B19" s="136"/>
      <c r="C19" s="137"/>
      <c r="D19" s="137"/>
      <c r="E19" s="138"/>
      <c r="F19" s="138"/>
      <c r="G19" s="138"/>
      <c r="H19" s="138"/>
      <c r="I19" s="138"/>
    </row>
    <row r="20" spans="1:9" s="114" customFormat="1" x14ac:dyDescent="0.25">
      <c r="B20" s="136"/>
      <c r="C20" s="137"/>
      <c r="D20" s="137"/>
      <c r="E20" s="138"/>
      <c r="F20" s="138"/>
      <c r="G20" s="138"/>
      <c r="H20" s="138"/>
      <c r="I20" s="138"/>
    </row>
    <row r="21" spans="1:9" x14ac:dyDescent="0.25">
      <c r="A21" s="18" t="s">
        <v>174</v>
      </c>
      <c r="B21" s="18"/>
      <c r="C21" s="18"/>
      <c r="D21" s="18"/>
      <c r="E21" s="18"/>
      <c r="F21" s="18"/>
      <c r="G21" s="18"/>
      <c r="H21" s="18"/>
      <c r="I21" s="18"/>
    </row>
    <row r="22" spans="1:9" ht="15" customHeight="1" x14ac:dyDescent="0.25">
      <c r="A22" s="18"/>
      <c r="B22" s="18"/>
      <c r="C22" s="18"/>
      <c r="D22" s="18"/>
      <c r="E22" s="18"/>
      <c r="F22" s="18"/>
      <c r="G22" s="18"/>
      <c r="H22" s="18"/>
      <c r="I22" s="18"/>
    </row>
    <row r="23" spans="1:9" ht="56.25" customHeight="1" x14ac:dyDescent="0.25">
      <c r="A23" s="159" t="s">
        <v>175</v>
      </c>
      <c r="B23" s="159"/>
      <c r="C23" s="159"/>
      <c r="D23" s="159"/>
      <c r="E23" s="159"/>
      <c r="F23" s="159"/>
      <c r="G23" s="159"/>
      <c r="H23" s="159"/>
      <c r="I23" s="18"/>
    </row>
    <row r="24" spans="1:9" ht="15" customHeight="1" x14ac:dyDescent="0.25">
      <c r="A24" s="18"/>
      <c r="B24" s="18"/>
      <c r="C24" s="18"/>
      <c r="D24" s="18"/>
      <c r="E24" s="18"/>
      <c r="F24" s="18"/>
      <c r="G24" s="18"/>
      <c r="H24" s="18"/>
      <c r="I24" s="18"/>
    </row>
    <row r="25" spans="1:9" ht="15" customHeight="1" x14ac:dyDescent="0.25">
      <c r="A25" s="139" t="s">
        <v>176</v>
      </c>
      <c r="B25" s="18"/>
      <c r="C25" s="18"/>
      <c r="D25" s="18"/>
      <c r="E25" s="18"/>
      <c r="F25" s="18"/>
      <c r="G25" s="18"/>
      <c r="H25" s="18"/>
    </row>
    <row r="26" spans="1:9" ht="15" customHeight="1" x14ac:dyDescent="0.25">
      <c r="A26" s="18"/>
      <c r="B26" s="18"/>
      <c r="C26" s="18"/>
      <c r="D26" s="18"/>
      <c r="E26" s="18"/>
      <c r="F26" s="18"/>
      <c r="G26" s="18"/>
      <c r="H26" s="18"/>
    </row>
    <row r="27" spans="1:9" ht="15" customHeight="1" x14ac:dyDescent="0.25">
      <c r="A27" s="139" t="s">
        <v>177</v>
      </c>
      <c r="B27" s="160" t="str">
        <f>+IFERROR(IF(ISNUMBER('Anexo I Tabla Desglose Precio'!L104),IF('Anexo I Tabla Desglose Precio'!L104&lt;=72691.87,'Anexo I Tabla Desglose Precio'!L104,"ERROR: no debe superar 72.691,87"),"revisar desglose precio"),"desglose precio incompleto/incorrecto")</f>
        <v>revisar desglose precio</v>
      </c>
      <c r="C27" s="161"/>
      <c r="D27" s="18" t="s">
        <v>178</v>
      </c>
      <c r="E27" s="18"/>
      <c r="F27" s="18"/>
      <c r="G27" s="18"/>
      <c r="H27" s="18"/>
    </row>
    <row r="28" spans="1:9" ht="15" customHeight="1" x14ac:dyDescent="0.25">
      <c r="A28" s="18"/>
      <c r="B28" s="18"/>
      <c r="C28" s="18"/>
      <c r="D28" s="18"/>
      <c r="E28" s="18"/>
      <c r="F28" s="18"/>
      <c r="G28" s="18"/>
      <c r="H28" s="18"/>
    </row>
    <row r="29" spans="1:9" ht="35.1" customHeight="1" x14ac:dyDescent="0.25">
      <c r="A29" s="157" t="s">
        <v>179</v>
      </c>
      <c r="B29" s="157"/>
      <c r="C29" s="157"/>
      <c r="D29" s="157"/>
      <c r="E29" s="157"/>
      <c r="F29" s="157"/>
      <c r="G29" s="157"/>
      <c r="H29" s="157"/>
      <c r="I29" s="18"/>
    </row>
    <row r="30" spans="1:9" ht="35.1" customHeight="1" x14ac:dyDescent="0.25">
      <c r="A30" s="157" t="s">
        <v>180</v>
      </c>
      <c r="B30" s="157"/>
      <c r="C30" s="157"/>
      <c r="D30" s="157"/>
      <c r="E30" s="157"/>
      <c r="F30" s="157"/>
      <c r="G30" s="157"/>
      <c r="H30" s="157"/>
      <c r="I30" s="18"/>
    </row>
    <row r="31" spans="1:9" ht="35.1" customHeight="1" x14ac:dyDescent="0.25">
      <c r="A31" s="157" t="s">
        <v>181</v>
      </c>
      <c r="B31" s="157"/>
      <c r="C31" s="157"/>
      <c r="D31" s="157"/>
      <c r="E31" s="157"/>
      <c r="F31" s="157"/>
      <c r="G31" s="157"/>
      <c r="H31" s="157"/>
      <c r="I31" s="18"/>
    </row>
    <row r="32" spans="1:9" ht="45" customHeight="1" x14ac:dyDescent="0.25">
      <c r="A32" s="157" t="s">
        <v>182</v>
      </c>
      <c r="B32" s="157"/>
      <c r="C32" s="157"/>
      <c r="D32" s="157"/>
      <c r="E32" s="157"/>
      <c r="F32" s="157"/>
      <c r="G32" s="157"/>
      <c r="H32" s="157"/>
      <c r="I32" s="18"/>
    </row>
    <row r="33" spans="1:9" ht="15" customHeight="1" x14ac:dyDescent="0.25">
      <c r="A33" s="18"/>
      <c r="B33" s="18"/>
      <c r="C33" s="18"/>
      <c r="D33" s="18"/>
      <c r="E33" s="18"/>
      <c r="F33" s="18"/>
      <c r="G33" s="18"/>
      <c r="H33" s="18"/>
      <c r="I33" s="18"/>
    </row>
    <row r="34" spans="1:9" x14ac:dyDescent="0.25">
      <c r="A34" s="139" t="s">
        <v>183</v>
      </c>
      <c r="B34" s="18"/>
      <c r="C34" s="18"/>
      <c r="D34" s="18"/>
      <c r="E34" s="18"/>
      <c r="F34" s="18"/>
      <c r="G34" s="18"/>
      <c r="H34" s="18"/>
      <c r="I34" s="18"/>
    </row>
    <row r="35" spans="1:9" ht="8.1" customHeight="1" x14ac:dyDescent="0.25">
      <c r="A35" s="18"/>
      <c r="B35" s="18"/>
      <c r="C35" s="18"/>
      <c r="D35" s="18"/>
      <c r="E35" s="18"/>
      <c r="F35" s="18"/>
      <c r="G35" s="18"/>
      <c r="H35" s="18"/>
      <c r="I35" s="18"/>
    </row>
    <row r="40" spans="1:9" x14ac:dyDescent="0.25">
      <c r="B40" s="140" t="s">
        <v>184</v>
      </c>
    </row>
    <row r="48" spans="1:9" x14ac:dyDescent="0.25">
      <c r="B48" s="6" t="s">
        <v>138</v>
      </c>
      <c r="C48" s="158"/>
      <c r="D48" s="158"/>
      <c r="E48" s="158"/>
      <c r="F48" s="158"/>
      <c r="G48" s="158"/>
    </row>
  </sheetData>
  <sheetProtection algorithmName="SHA-512" hashValue="uovEh42mHId/4F7q1r04QfuzBdkXFvyrzaXUcOXIRkDqKJ3JoComc33SzmalYwkEI7PPngEWYlSZAxyjT2Op7A==" saltValue="eVOGDPnItqvtqySayCZ74g==" spinCount="100000" sheet="1" objects="1" scenarios="1" selectLockedCells="1"/>
  <mergeCells count="15">
    <mergeCell ref="E15:I15"/>
    <mergeCell ref="A30:H30"/>
    <mergeCell ref="A31:H31"/>
    <mergeCell ref="A32:H32"/>
    <mergeCell ref="C48:G48"/>
    <mergeCell ref="C18:D18"/>
    <mergeCell ref="A23:H23"/>
    <mergeCell ref="B27:C27"/>
    <mergeCell ref="A29:H29"/>
    <mergeCell ref="E18:I18"/>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4323-BFC8-42A6-A837-94987EA62320}">
  <sheetPr>
    <pageSetUpPr fitToPage="1"/>
  </sheetPr>
  <dimension ref="A1:L115"/>
  <sheetViews>
    <sheetView workbookViewId="0">
      <pane xSplit="3" ySplit="6" topLeftCell="D7" activePane="bottomRight" state="frozen"/>
      <selection pane="topRight" activeCell="D1" sqref="D1"/>
      <selection pane="bottomLeft" activeCell="A6" sqref="A6"/>
      <selection pane="bottomRight" activeCell="K8" sqref="K8"/>
    </sheetView>
  </sheetViews>
  <sheetFormatPr baseColWidth="10" defaultRowHeight="15" x14ac:dyDescent="0.25"/>
  <cols>
    <col min="1" max="1" width="12.28515625" style="6" customWidth="1"/>
    <col min="2" max="2" width="8.85546875" style="6" bestFit="1" customWidth="1"/>
    <col min="3" max="3" width="3.5703125" style="6" bestFit="1" customWidth="1"/>
    <col min="4" max="4" width="31.42578125" style="6" customWidth="1"/>
    <col min="5" max="5" width="8" style="13" bestFit="1" customWidth="1"/>
    <col min="6" max="6" width="8.140625" style="6" bestFit="1" customWidth="1"/>
    <col min="7" max="7" width="7.85546875" style="6" bestFit="1" customWidth="1"/>
    <col min="8" max="8" width="6.42578125" style="6" bestFit="1" customWidth="1"/>
    <col min="9" max="9" width="8.5703125" style="6" bestFit="1" customWidth="1"/>
    <col min="10" max="10" width="10.7109375" style="6" customWidth="1"/>
    <col min="11" max="11" width="12.7109375" style="16" customWidth="1"/>
    <col min="12" max="12" width="10.7109375" style="16" customWidth="1"/>
    <col min="13" max="13" width="2.7109375" style="6" customWidth="1"/>
    <col min="14" max="16384" width="11.42578125" style="6"/>
  </cols>
  <sheetData>
    <row r="1" spans="1:12" ht="75" customHeight="1" thickBot="1" x14ac:dyDescent="0.3">
      <c r="A1" s="166" t="s">
        <v>133</v>
      </c>
      <c r="B1" s="167"/>
      <c r="C1" s="167"/>
      <c r="D1" s="167"/>
      <c r="E1" s="167"/>
      <c r="F1" s="167"/>
      <c r="G1" s="167"/>
      <c r="H1" s="167"/>
      <c r="I1" s="167"/>
      <c r="J1" s="167"/>
      <c r="K1" s="167"/>
      <c r="L1" s="168"/>
    </row>
    <row r="2" spans="1:12" ht="60" customHeight="1" x14ac:dyDescent="0.25">
      <c r="A2" s="169" t="s">
        <v>134</v>
      </c>
      <c r="B2" s="169"/>
      <c r="C2" s="169"/>
      <c r="D2" s="169"/>
      <c r="E2" s="169"/>
      <c r="F2" s="169"/>
      <c r="G2" s="169"/>
      <c r="H2" s="169"/>
      <c r="I2" s="169"/>
      <c r="J2" s="169"/>
      <c r="K2" s="169"/>
      <c r="L2" s="169"/>
    </row>
    <row r="3" spans="1:12" x14ac:dyDescent="0.25">
      <c r="A3" s="18"/>
      <c r="B3" s="18"/>
      <c r="C3" s="18"/>
      <c r="D3" s="18"/>
      <c r="E3" s="19"/>
      <c r="F3" s="18"/>
      <c r="G3" s="18"/>
      <c r="H3" s="20"/>
      <c r="I3" s="20"/>
      <c r="J3" s="20"/>
      <c r="K3" s="21"/>
      <c r="L3" s="21"/>
    </row>
    <row r="4" spans="1:12" ht="18.75" x14ac:dyDescent="0.25">
      <c r="A4" s="1" t="s">
        <v>189</v>
      </c>
      <c r="B4" s="18"/>
      <c r="C4" s="18"/>
      <c r="D4" s="18"/>
      <c r="E4" s="19"/>
      <c r="F4" s="18"/>
      <c r="G4" s="18"/>
      <c r="H4" s="20"/>
      <c r="I4" s="20"/>
      <c r="J4" s="20"/>
      <c r="K4" s="21"/>
      <c r="L4" s="21"/>
    </row>
    <row r="5" spans="1:12" ht="9.9499999999999993" customHeight="1" x14ac:dyDescent="0.25">
      <c r="A5" s="1"/>
      <c r="B5" s="18"/>
      <c r="C5" s="18"/>
      <c r="D5" s="18"/>
      <c r="E5" s="19"/>
      <c r="F5" s="18"/>
      <c r="G5" s="18"/>
      <c r="H5" s="20"/>
      <c r="I5" s="20"/>
      <c r="J5" s="20"/>
      <c r="K5" s="21"/>
      <c r="L5" s="21"/>
    </row>
    <row r="6" spans="1:12" x14ac:dyDescent="0.25">
      <c r="A6" s="22" t="s">
        <v>0</v>
      </c>
      <c r="B6" s="22" t="s">
        <v>6</v>
      </c>
      <c r="C6" s="22" t="s">
        <v>7</v>
      </c>
      <c r="D6" s="23" t="s">
        <v>1</v>
      </c>
      <c r="E6" s="24" t="s">
        <v>103</v>
      </c>
      <c r="F6" s="22" t="s">
        <v>8</v>
      </c>
      <c r="G6" s="22" t="s">
        <v>9</v>
      </c>
      <c r="H6" s="25" t="s">
        <v>10</v>
      </c>
      <c r="I6" s="25" t="s">
        <v>11</v>
      </c>
      <c r="J6" s="25" t="s">
        <v>12</v>
      </c>
      <c r="K6" s="26" t="s">
        <v>192</v>
      </c>
      <c r="L6" s="26" t="s">
        <v>14</v>
      </c>
    </row>
    <row r="7" spans="1:12" x14ac:dyDescent="0.25">
      <c r="A7" s="27" t="s">
        <v>15</v>
      </c>
      <c r="B7" s="27" t="s">
        <v>16</v>
      </c>
      <c r="C7" s="27" t="s">
        <v>17</v>
      </c>
      <c r="D7" s="28" t="s">
        <v>2</v>
      </c>
      <c r="E7" s="29"/>
      <c r="F7" s="30"/>
      <c r="G7" s="30"/>
      <c r="H7" s="30"/>
      <c r="I7" s="30"/>
      <c r="J7" s="31"/>
      <c r="K7" s="32"/>
      <c r="L7" s="32"/>
    </row>
    <row r="8" spans="1:12" ht="22.5" customHeight="1" x14ac:dyDescent="0.25">
      <c r="A8" s="33" t="s">
        <v>105</v>
      </c>
      <c r="B8" s="34" t="s">
        <v>18</v>
      </c>
      <c r="C8" s="34" t="s">
        <v>19</v>
      </c>
      <c r="D8" s="170" t="s">
        <v>20</v>
      </c>
      <c r="E8" s="171"/>
      <c r="F8" s="171"/>
      <c r="G8" s="171"/>
      <c r="H8" s="171"/>
      <c r="I8" s="172"/>
      <c r="J8" s="35">
        <v>120</v>
      </c>
      <c r="K8" s="85"/>
      <c r="L8" s="36">
        <f>+ROUND(+ROUND(J8,2)*ROUND(K8,2),2)</f>
        <v>0</v>
      </c>
    </row>
    <row r="9" spans="1:12" ht="101.25" customHeight="1" x14ac:dyDescent="0.25">
      <c r="A9" s="37"/>
      <c r="B9" s="37"/>
      <c r="C9" s="37"/>
      <c r="D9" s="163" t="s">
        <v>21</v>
      </c>
      <c r="E9" s="164"/>
      <c r="F9" s="164"/>
      <c r="G9" s="164"/>
      <c r="H9" s="164"/>
      <c r="I9" s="165"/>
      <c r="J9" s="38"/>
      <c r="K9" s="39"/>
      <c r="L9" s="39"/>
    </row>
    <row r="10" spans="1:12" x14ac:dyDescent="0.25">
      <c r="A10" s="37"/>
      <c r="B10" s="37"/>
      <c r="C10" s="37"/>
      <c r="D10" s="40" t="s">
        <v>22</v>
      </c>
      <c r="E10" s="41">
        <v>1</v>
      </c>
      <c r="F10" s="42">
        <v>40</v>
      </c>
      <c r="G10" s="42">
        <v>3</v>
      </c>
      <c r="H10" s="43">
        <v>0</v>
      </c>
      <c r="I10" s="43">
        <v>120</v>
      </c>
      <c r="J10" s="38"/>
      <c r="K10" s="39"/>
      <c r="L10" s="39"/>
    </row>
    <row r="11" spans="1:12" ht="22.5" customHeight="1" x14ac:dyDescent="0.25">
      <c r="A11" s="33" t="s">
        <v>106</v>
      </c>
      <c r="B11" s="34" t="s">
        <v>18</v>
      </c>
      <c r="C11" s="34" t="s">
        <v>19</v>
      </c>
      <c r="D11" s="170" t="s">
        <v>23</v>
      </c>
      <c r="E11" s="171"/>
      <c r="F11" s="171"/>
      <c r="G11" s="171"/>
      <c r="H11" s="171"/>
      <c r="I11" s="172"/>
      <c r="J11" s="35">
        <v>24</v>
      </c>
      <c r="K11" s="85"/>
      <c r="L11" s="36">
        <f>+ROUND(+ROUND(J11,2)*ROUND(K11,2),2)</f>
        <v>0</v>
      </c>
    </row>
    <row r="12" spans="1:12" ht="101.25" customHeight="1" x14ac:dyDescent="0.25">
      <c r="A12" s="37"/>
      <c r="B12" s="37"/>
      <c r="C12" s="37"/>
      <c r="D12" s="163" t="s">
        <v>24</v>
      </c>
      <c r="E12" s="164"/>
      <c r="F12" s="164"/>
      <c r="G12" s="164"/>
      <c r="H12" s="164"/>
      <c r="I12" s="165"/>
      <c r="J12" s="38"/>
      <c r="K12" s="39"/>
      <c r="L12" s="39"/>
    </row>
    <row r="13" spans="1:12" x14ac:dyDescent="0.25">
      <c r="A13" s="37"/>
      <c r="B13" s="37"/>
      <c r="C13" s="37"/>
      <c r="D13" s="40" t="s">
        <v>25</v>
      </c>
      <c r="E13" s="41">
        <v>1</v>
      </c>
      <c r="F13" s="42">
        <v>40</v>
      </c>
      <c r="G13" s="42">
        <v>0.3</v>
      </c>
      <c r="H13" s="43">
        <v>2</v>
      </c>
      <c r="I13" s="43">
        <v>24</v>
      </c>
      <c r="J13" s="38"/>
      <c r="K13" s="39"/>
      <c r="L13" s="39"/>
    </row>
    <row r="14" spans="1:12" ht="22.5" customHeight="1" x14ac:dyDescent="0.25">
      <c r="A14" s="33" t="s">
        <v>107</v>
      </c>
      <c r="B14" s="34" t="s">
        <v>18</v>
      </c>
      <c r="C14" s="34" t="s">
        <v>19</v>
      </c>
      <c r="D14" s="170" t="s">
        <v>26</v>
      </c>
      <c r="E14" s="171"/>
      <c r="F14" s="171"/>
      <c r="G14" s="171"/>
      <c r="H14" s="171"/>
      <c r="I14" s="172"/>
      <c r="J14" s="35">
        <v>24</v>
      </c>
      <c r="K14" s="85"/>
      <c r="L14" s="36">
        <f>+ROUND(+ROUND(J14,2)*ROUND(K14,2),2)</f>
        <v>0</v>
      </c>
    </row>
    <row r="15" spans="1:12" ht="146.25" customHeight="1" x14ac:dyDescent="0.25">
      <c r="A15" s="37"/>
      <c r="B15" s="37"/>
      <c r="C15" s="37"/>
      <c r="D15" s="163" t="s">
        <v>27</v>
      </c>
      <c r="E15" s="164"/>
      <c r="F15" s="164"/>
      <c r="G15" s="164"/>
      <c r="H15" s="164"/>
      <c r="I15" s="165"/>
      <c r="J15" s="38"/>
      <c r="K15" s="39"/>
      <c r="L15" s="39"/>
    </row>
    <row r="16" spans="1:12" x14ac:dyDescent="0.25">
      <c r="A16" s="37"/>
      <c r="B16" s="37"/>
      <c r="C16" s="37"/>
      <c r="D16" s="40" t="s">
        <v>25</v>
      </c>
      <c r="E16" s="41">
        <v>1</v>
      </c>
      <c r="F16" s="42">
        <v>40</v>
      </c>
      <c r="G16" s="42">
        <v>1</v>
      </c>
      <c r="H16" s="43">
        <v>0.6</v>
      </c>
      <c r="I16" s="43">
        <v>24</v>
      </c>
      <c r="J16" s="38"/>
      <c r="K16" s="39"/>
      <c r="L16" s="39"/>
    </row>
    <row r="17" spans="1:12" ht="22.5" customHeight="1" x14ac:dyDescent="0.25">
      <c r="A17" s="33" t="s">
        <v>108</v>
      </c>
      <c r="B17" s="34" t="s">
        <v>18</v>
      </c>
      <c r="C17" s="34" t="s">
        <v>28</v>
      </c>
      <c r="D17" s="170" t="s">
        <v>29</v>
      </c>
      <c r="E17" s="171"/>
      <c r="F17" s="171"/>
      <c r="G17" s="171"/>
      <c r="H17" s="171"/>
      <c r="I17" s="172"/>
      <c r="J17" s="35">
        <v>40</v>
      </c>
      <c r="K17" s="85"/>
      <c r="L17" s="36">
        <f>+ROUND(+ROUND(J17,2)*ROUND(K17,2),2)</f>
        <v>0</v>
      </c>
    </row>
    <row r="18" spans="1:12" ht="112.5" customHeight="1" x14ac:dyDescent="0.25">
      <c r="A18" s="37"/>
      <c r="B18" s="37"/>
      <c r="C18" s="37"/>
      <c r="D18" s="163" t="s">
        <v>30</v>
      </c>
      <c r="E18" s="164"/>
      <c r="F18" s="164"/>
      <c r="G18" s="164"/>
      <c r="H18" s="164"/>
      <c r="I18" s="165"/>
      <c r="J18" s="38"/>
      <c r="K18" s="39"/>
      <c r="L18" s="39"/>
    </row>
    <row r="19" spans="1:12" x14ac:dyDescent="0.25">
      <c r="A19" s="37"/>
      <c r="B19" s="37"/>
      <c r="C19" s="37"/>
      <c r="D19" s="40" t="s">
        <v>31</v>
      </c>
      <c r="E19" s="41">
        <v>1</v>
      </c>
      <c r="F19" s="42">
        <v>40</v>
      </c>
      <c r="G19" s="42">
        <v>0</v>
      </c>
      <c r="H19" s="43">
        <v>0</v>
      </c>
      <c r="I19" s="43">
        <v>40</v>
      </c>
      <c r="J19" s="38"/>
      <c r="K19" s="39"/>
      <c r="L19" s="39"/>
    </row>
    <row r="20" spans="1:12" ht="22.5" customHeight="1" x14ac:dyDescent="0.25">
      <c r="A20" s="33" t="s">
        <v>109</v>
      </c>
      <c r="B20" s="34" t="s">
        <v>18</v>
      </c>
      <c r="C20" s="34" t="s">
        <v>19</v>
      </c>
      <c r="D20" s="170" t="s">
        <v>32</v>
      </c>
      <c r="E20" s="171"/>
      <c r="F20" s="171"/>
      <c r="G20" s="171"/>
      <c r="H20" s="171"/>
      <c r="I20" s="172"/>
      <c r="J20" s="35">
        <v>180</v>
      </c>
      <c r="K20" s="85"/>
      <c r="L20" s="36">
        <f>+ROUND(+ROUND(J20,2)*ROUND(K20,2),2)</f>
        <v>0</v>
      </c>
    </row>
    <row r="21" spans="1:12" ht="101.25" customHeight="1" x14ac:dyDescent="0.25">
      <c r="A21" s="37"/>
      <c r="B21" s="37"/>
      <c r="C21" s="37"/>
      <c r="D21" s="163" t="s">
        <v>33</v>
      </c>
      <c r="E21" s="164"/>
      <c r="F21" s="164"/>
      <c r="G21" s="164"/>
      <c r="H21" s="164"/>
      <c r="I21" s="165"/>
      <c r="J21" s="38"/>
      <c r="K21" s="39"/>
      <c r="L21" s="39"/>
    </row>
    <row r="22" spans="1:12" x14ac:dyDescent="0.25">
      <c r="A22" s="37"/>
      <c r="B22" s="37"/>
      <c r="C22" s="37"/>
      <c r="D22" s="40" t="s">
        <v>22</v>
      </c>
      <c r="E22" s="41">
        <v>1</v>
      </c>
      <c r="F22" s="42">
        <v>40</v>
      </c>
      <c r="G22" s="42">
        <v>4.5</v>
      </c>
      <c r="H22" s="43">
        <v>0</v>
      </c>
      <c r="I22" s="43">
        <v>180</v>
      </c>
      <c r="J22" s="38"/>
      <c r="K22" s="39"/>
      <c r="L22" s="39"/>
    </row>
    <row r="23" spans="1:12" x14ac:dyDescent="0.25">
      <c r="A23" s="33" t="s">
        <v>110</v>
      </c>
      <c r="B23" s="34" t="s">
        <v>18</v>
      </c>
      <c r="C23" s="34" t="s">
        <v>34</v>
      </c>
      <c r="D23" s="170" t="s">
        <v>35</v>
      </c>
      <c r="E23" s="171"/>
      <c r="F23" s="171"/>
      <c r="G23" s="171"/>
      <c r="H23" s="171"/>
      <c r="I23" s="172"/>
      <c r="J23" s="35">
        <v>40</v>
      </c>
      <c r="K23" s="85"/>
      <c r="L23" s="36">
        <f>+ROUND(+ROUND(J23,2)*ROUND(K23,2),2)</f>
        <v>0</v>
      </c>
    </row>
    <row r="24" spans="1:12" ht="123.75" customHeight="1" x14ac:dyDescent="0.25">
      <c r="A24" s="37"/>
      <c r="B24" s="37"/>
      <c r="C24" s="37"/>
      <c r="D24" s="163" t="s">
        <v>36</v>
      </c>
      <c r="E24" s="164"/>
      <c r="F24" s="164"/>
      <c r="G24" s="164"/>
      <c r="H24" s="164"/>
      <c r="I24" s="165"/>
      <c r="J24" s="38"/>
      <c r="K24" s="39"/>
      <c r="L24" s="39"/>
    </row>
    <row r="25" spans="1:12" x14ac:dyDescent="0.25">
      <c r="A25" s="37"/>
      <c r="B25" s="37"/>
      <c r="C25" s="37"/>
      <c r="D25" s="40" t="s">
        <v>37</v>
      </c>
      <c r="E25" s="41">
        <v>1</v>
      </c>
      <c r="F25" s="42">
        <v>40</v>
      </c>
      <c r="G25" s="42">
        <v>1</v>
      </c>
      <c r="H25" s="43">
        <v>0</v>
      </c>
      <c r="I25" s="43">
        <v>40</v>
      </c>
      <c r="J25" s="38"/>
      <c r="K25" s="39"/>
      <c r="L25" s="39"/>
    </row>
    <row r="26" spans="1:12" x14ac:dyDescent="0.25">
      <c r="A26" s="2"/>
      <c r="B26" s="2"/>
      <c r="C26" s="17" t="s">
        <v>104</v>
      </c>
      <c r="D26" s="44"/>
      <c r="E26" s="45"/>
      <c r="F26" s="45"/>
      <c r="G26" s="45"/>
      <c r="H26" s="45"/>
      <c r="I26" s="46" t="s">
        <v>38</v>
      </c>
      <c r="J26" s="47"/>
      <c r="K26" s="48"/>
      <c r="L26" s="49">
        <f>SUM(L8:L25)</f>
        <v>0</v>
      </c>
    </row>
    <row r="27" spans="1:12" x14ac:dyDescent="0.25">
      <c r="A27" s="50" t="s">
        <v>39</v>
      </c>
      <c r="B27" s="50" t="s">
        <v>16</v>
      </c>
      <c r="C27" s="50" t="s">
        <v>17</v>
      </c>
      <c r="D27" s="51" t="s">
        <v>3</v>
      </c>
      <c r="E27" s="52"/>
      <c r="F27" s="53"/>
      <c r="G27" s="53"/>
      <c r="H27" s="53"/>
      <c r="I27" s="53"/>
      <c r="J27" s="54"/>
      <c r="K27" s="55"/>
      <c r="L27" s="56"/>
    </row>
    <row r="28" spans="1:12" ht="22.5" customHeight="1" x14ac:dyDescent="0.25">
      <c r="A28" s="33" t="s">
        <v>111</v>
      </c>
      <c r="B28" s="34" t="s">
        <v>18</v>
      </c>
      <c r="C28" s="34" t="s">
        <v>19</v>
      </c>
      <c r="D28" s="170" t="s">
        <v>40</v>
      </c>
      <c r="E28" s="171"/>
      <c r="F28" s="171"/>
      <c r="G28" s="171"/>
      <c r="H28" s="171"/>
      <c r="I28" s="172"/>
      <c r="J28" s="35">
        <v>24</v>
      </c>
      <c r="K28" s="85"/>
      <c r="L28" s="36">
        <f>+ROUND(+ROUND(J28,2)*ROUND(K28,2),2)</f>
        <v>0</v>
      </c>
    </row>
    <row r="29" spans="1:12" ht="90" customHeight="1" x14ac:dyDescent="0.25">
      <c r="A29" s="37"/>
      <c r="B29" s="37"/>
      <c r="C29" s="37"/>
      <c r="D29" s="163" t="s">
        <v>41</v>
      </c>
      <c r="E29" s="164"/>
      <c r="F29" s="164"/>
      <c r="G29" s="164"/>
      <c r="H29" s="164"/>
      <c r="I29" s="165"/>
      <c r="J29" s="38"/>
      <c r="K29" s="39"/>
      <c r="L29" s="39"/>
    </row>
    <row r="30" spans="1:12" x14ac:dyDescent="0.25">
      <c r="A30" s="37"/>
      <c r="B30" s="37"/>
      <c r="C30" s="37"/>
      <c r="D30" s="40" t="s">
        <v>42</v>
      </c>
      <c r="E30" s="41">
        <v>1</v>
      </c>
      <c r="F30" s="42">
        <v>40</v>
      </c>
      <c r="G30" s="42">
        <v>1</v>
      </c>
      <c r="H30" s="43">
        <v>0.6</v>
      </c>
      <c r="I30" s="43">
        <v>24</v>
      </c>
      <c r="J30" s="38"/>
      <c r="K30" s="39"/>
      <c r="L30" s="39"/>
    </row>
    <row r="31" spans="1:12" x14ac:dyDescent="0.25">
      <c r="A31" s="33" t="s">
        <v>112</v>
      </c>
      <c r="B31" s="34" t="s">
        <v>18</v>
      </c>
      <c r="C31" s="34" t="s">
        <v>34</v>
      </c>
      <c r="D31" s="170" t="s">
        <v>43</v>
      </c>
      <c r="E31" s="171"/>
      <c r="F31" s="171"/>
      <c r="G31" s="171"/>
      <c r="H31" s="171"/>
      <c r="I31" s="172"/>
      <c r="J31" s="35">
        <v>80</v>
      </c>
      <c r="K31" s="85"/>
      <c r="L31" s="36">
        <f>+ROUND(+ROUND(J31,2)*ROUND(K31,2),2)</f>
        <v>0</v>
      </c>
    </row>
    <row r="32" spans="1:12" ht="22.5" customHeight="1" x14ac:dyDescent="0.25">
      <c r="A32" s="37"/>
      <c r="B32" s="37"/>
      <c r="C32" s="37"/>
      <c r="D32" s="163" t="s">
        <v>44</v>
      </c>
      <c r="E32" s="164"/>
      <c r="F32" s="164"/>
      <c r="G32" s="164"/>
      <c r="H32" s="164"/>
      <c r="I32" s="165"/>
      <c r="J32" s="38"/>
      <c r="K32" s="39"/>
      <c r="L32" s="39"/>
    </row>
    <row r="33" spans="1:12" x14ac:dyDescent="0.25">
      <c r="A33" s="37"/>
      <c r="B33" s="37"/>
      <c r="C33" s="37"/>
      <c r="D33" s="40" t="s">
        <v>42</v>
      </c>
      <c r="E33" s="41">
        <v>2</v>
      </c>
      <c r="F33" s="42">
        <v>40</v>
      </c>
      <c r="G33" s="42">
        <v>0</v>
      </c>
      <c r="H33" s="43">
        <v>0</v>
      </c>
      <c r="I33" s="43">
        <v>80</v>
      </c>
      <c r="J33" s="38"/>
      <c r="K33" s="39"/>
      <c r="L33" s="39"/>
    </row>
    <row r="34" spans="1:12" ht="22.5" customHeight="1" x14ac:dyDescent="0.25">
      <c r="A34" s="33" t="s">
        <v>113</v>
      </c>
      <c r="B34" s="34" t="s">
        <v>18</v>
      </c>
      <c r="C34" s="34" t="s">
        <v>34</v>
      </c>
      <c r="D34" s="170" t="s">
        <v>45</v>
      </c>
      <c r="E34" s="171"/>
      <c r="F34" s="171"/>
      <c r="G34" s="171"/>
      <c r="H34" s="171"/>
      <c r="I34" s="172"/>
      <c r="J34" s="35">
        <v>50</v>
      </c>
      <c r="K34" s="85"/>
      <c r="L34" s="36">
        <f>+ROUND(+ROUND(J34,2)*ROUND(K34,2),2)</f>
        <v>0</v>
      </c>
    </row>
    <row r="35" spans="1:12" ht="90" customHeight="1" x14ac:dyDescent="0.25">
      <c r="A35" s="37"/>
      <c r="B35" s="37"/>
      <c r="C35" s="37"/>
      <c r="D35" s="163" t="s">
        <v>46</v>
      </c>
      <c r="E35" s="164"/>
      <c r="F35" s="164"/>
      <c r="G35" s="164"/>
      <c r="H35" s="164"/>
      <c r="I35" s="165"/>
      <c r="J35" s="38"/>
      <c r="K35" s="39"/>
      <c r="L35" s="39"/>
    </row>
    <row r="36" spans="1:12" x14ac:dyDescent="0.25">
      <c r="A36" s="37"/>
      <c r="B36" s="37"/>
      <c r="C36" s="37"/>
      <c r="D36" s="40" t="s">
        <v>42</v>
      </c>
      <c r="E36" s="41">
        <v>1</v>
      </c>
      <c r="F36" s="42">
        <v>40</v>
      </c>
      <c r="G36" s="42">
        <v>1.25</v>
      </c>
      <c r="H36" s="43">
        <v>0</v>
      </c>
      <c r="I36" s="43">
        <v>50</v>
      </c>
      <c r="J36" s="38"/>
      <c r="K36" s="39"/>
      <c r="L36" s="39"/>
    </row>
    <row r="37" spans="1:12" ht="22.5" customHeight="1" x14ac:dyDescent="0.25">
      <c r="A37" s="33" t="s">
        <v>114</v>
      </c>
      <c r="B37" s="34" t="s">
        <v>18</v>
      </c>
      <c r="C37" s="34" t="s">
        <v>19</v>
      </c>
      <c r="D37" s="170" t="s">
        <v>47</v>
      </c>
      <c r="E37" s="171"/>
      <c r="F37" s="171"/>
      <c r="G37" s="171"/>
      <c r="H37" s="171"/>
      <c r="I37" s="172"/>
      <c r="J37" s="35">
        <v>25</v>
      </c>
      <c r="K37" s="85"/>
      <c r="L37" s="36">
        <f>+ROUND(+ROUND(J37,2)*ROUND(K37,2),2)</f>
        <v>0</v>
      </c>
    </row>
    <row r="38" spans="1:12" ht="78.75" customHeight="1" x14ac:dyDescent="0.25">
      <c r="A38" s="37"/>
      <c r="B38" s="37"/>
      <c r="C38" s="37"/>
      <c r="D38" s="163" t="s">
        <v>48</v>
      </c>
      <c r="E38" s="164"/>
      <c r="F38" s="164"/>
      <c r="G38" s="164"/>
      <c r="H38" s="164"/>
      <c r="I38" s="165"/>
      <c r="J38" s="38"/>
      <c r="K38" s="39"/>
      <c r="L38" s="39"/>
    </row>
    <row r="39" spans="1:12" x14ac:dyDescent="0.25">
      <c r="A39" s="37"/>
      <c r="B39" s="37"/>
      <c r="C39" s="37"/>
      <c r="D39" s="40" t="s">
        <v>42</v>
      </c>
      <c r="E39" s="41">
        <v>1</v>
      </c>
      <c r="F39" s="42">
        <v>40</v>
      </c>
      <c r="G39" s="42">
        <v>1.25</v>
      </c>
      <c r="H39" s="43">
        <v>0.5</v>
      </c>
      <c r="I39" s="43">
        <v>25</v>
      </c>
      <c r="J39" s="38"/>
      <c r="K39" s="39"/>
      <c r="L39" s="39"/>
    </row>
    <row r="40" spans="1:12" ht="22.5" customHeight="1" x14ac:dyDescent="0.25">
      <c r="A40" s="33" t="s">
        <v>115</v>
      </c>
      <c r="B40" s="34" t="s">
        <v>18</v>
      </c>
      <c r="C40" s="34" t="s">
        <v>34</v>
      </c>
      <c r="D40" s="170" t="s">
        <v>49</v>
      </c>
      <c r="E40" s="171"/>
      <c r="F40" s="171"/>
      <c r="G40" s="171"/>
      <c r="H40" s="171"/>
      <c r="I40" s="172"/>
      <c r="J40" s="35">
        <v>160</v>
      </c>
      <c r="K40" s="85"/>
      <c r="L40" s="36">
        <f>+ROUND(+ROUND(J40,2)*ROUND(K40,2),2)</f>
        <v>0</v>
      </c>
    </row>
    <row r="41" spans="1:12" ht="33.75" customHeight="1" x14ac:dyDescent="0.25">
      <c r="A41" s="37"/>
      <c r="B41" s="37"/>
      <c r="C41" s="37"/>
      <c r="D41" s="163" t="s">
        <v>50</v>
      </c>
      <c r="E41" s="164"/>
      <c r="F41" s="164"/>
      <c r="G41" s="164"/>
      <c r="H41" s="164"/>
      <c r="I41" s="165"/>
      <c r="J41" s="38"/>
      <c r="K41" s="39"/>
      <c r="L41" s="39"/>
    </row>
    <row r="42" spans="1:12" x14ac:dyDescent="0.25">
      <c r="A42" s="37"/>
      <c r="B42" s="37"/>
      <c r="C42" s="37"/>
      <c r="D42" s="40" t="s">
        <v>51</v>
      </c>
      <c r="E42" s="41">
        <v>2</v>
      </c>
      <c r="F42" s="42">
        <v>40</v>
      </c>
      <c r="G42" s="42">
        <v>2</v>
      </c>
      <c r="H42" s="43">
        <v>0</v>
      </c>
      <c r="I42" s="43">
        <v>160</v>
      </c>
      <c r="J42" s="38"/>
      <c r="K42" s="39"/>
      <c r="L42" s="39"/>
    </row>
    <row r="43" spans="1:12" ht="22.5" customHeight="1" x14ac:dyDescent="0.25">
      <c r="A43" s="33" t="s">
        <v>116</v>
      </c>
      <c r="B43" s="34" t="s">
        <v>18</v>
      </c>
      <c r="C43" s="34" t="s">
        <v>19</v>
      </c>
      <c r="D43" s="170" t="s">
        <v>52</v>
      </c>
      <c r="E43" s="171"/>
      <c r="F43" s="171"/>
      <c r="G43" s="171"/>
      <c r="H43" s="171"/>
      <c r="I43" s="172"/>
      <c r="J43" s="35">
        <v>20</v>
      </c>
      <c r="K43" s="85"/>
      <c r="L43" s="36">
        <f>+ROUND(+ROUND(J43,2)*ROUND(K43,2),2)</f>
        <v>0</v>
      </c>
    </row>
    <row r="44" spans="1:12" ht="67.5" customHeight="1" x14ac:dyDescent="0.25">
      <c r="A44" s="37"/>
      <c r="B44" s="37"/>
      <c r="C44" s="37"/>
      <c r="D44" s="163" t="s">
        <v>53</v>
      </c>
      <c r="E44" s="164"/>
      <c r="F44" s="164"/>
      <c r="G44" s="164"/>
      <c r="H44" s="164"/>
      <c r="I44" s="165"/>
      <c r="J44" s="38"/>
      <c r="K44" s="39"/>
      <c r="L44" s="39"/>
    </row>
    <row r="45" spans="1:12" x14ac:dyDescent="0.25">
      <c r="A45" s="37"/>
      <c r="B45" s="37"/>
      <c r="C45" s="37"/>
      <c r="D45" s="40" t="s">
        <v>51</v>
      </c>
      <c r="E45" s="41">
        <v>1</v>
      </c>
      <c r="F45" s="42">
        <v>40</v>
      </c>
      <c r="G45" s="42">
        <v>0.25</v>
      </c>
      <c r="H45" s="43">
        <v>2</v>
      </c>
      <c r="I45" s="43">
        <v>20</v>
      </c>
      <c r="J45" s="38"/>
      <c r="K45" s="39"/>
      <c r="L45" s="39"/>
    </row>
    <row r="46" spans="1:12" ht="22.5" customHeight="1" x14ac:dyDescent="0.25">
      <c r="A46" s="33" t="s">
        <v>117</v>
      </c>
      <c r="B46" s="34" t="s">
        <v>18</v>
      </c>
      <c r="C46" s="34" t="s">
        <v>54</v>
      </c>
      <c r="D46" s="170" t="s">
        <v>55</v>
      </c>
      <c r="E46" s="171"/>
      <c r="F46" s="171"/>
      <c r="G46" s="171"/>
      <c r="H46" s="171"/>
      <c r="I46" s="172"/>
      <c r="J46" s="35">
        <v>3350.77</v>
      </c>
      <c r="K46" s="85"/>
      <c r="L46" s="36">
        <f>+ROUND(+ROUND(J46,2)*ROUND(K46,2),2)</f>
        <v>0</v>
      </c>
    </row>
    <row r="47" spans="1:12" ht="112.5" customHeight="1" x14ac:dyDescent="0.25">
      <c r="A47" s="37"/>
      <c r="B47" s="37"/>
      <c r="C47" s="37"/>
      <c r="D47" s="163" t="s">
        <v>56</v>
      </c>
      <c r="E47" s="164"/>
      <c r="F47" s="164"/>
      <c r="G47" s="164"/>
      <c r="H47" s="164"/>
      <c r="I47" s="165"/>
      <c r="J47" s="38"/>
      <c r="K47" s="39"/>
      <c r="L47" s="39"/>
    </row>
    <row r="48" spans="1:12" x14ac:dyDescent="0.25">
      <c r="A48" s="37"/>
      <c r="B48" s="37"/>
      <c r="C48" s="37"/>
      <c r="D48" s="40" t="s">
        <v>57</v>
      </c>
      <c r="E48" s="41">
        <v>1</v>
      </c>
      <c r="F48" s="42">
        <v>3350.77</v>
      </c>
      <c r="G48" s="42">
        <v>0</v>
      </c>
      <c r="H48" s="43">
        <v>0</v>
      </c>
      <c r="I48" s="43">
        <v>3350.77</v>
      </c>
      <c r="J48" s="38"/>
      <c r="K48" s="39"/>
      <c r="L48" s="39"/>
    </row>
    <row r="49" spans="1:12" ht="22.5" customHeight="1" x14ac:dyDescent="0.25">
      <c r="A49" s="33" t="s">
        <v>118</v>
      </c>
      <c r="B49" s="34" t="s">
        <v>18</v>
      </c>
      <c r="C49" s="34" t="s">
        <v>19</v>
      </c>
      <c r="D49" s="170" t="s">
        <v>58</v>
      </c>
      <c r="E49" s="171"/>
      <c r="F49" s="171"/>
      <c r="G49" s="171"/>
      <c r="H49" s="171"/>
      <c r="I49" s="172"/>
      <c r="J49" s="35">
        <v>180</v>
      </c>
      <c r="K49" s="85"/>
      <c r="L49" s="36">
        <f>+ROUND(+ROUND(J49,2)*ROUND(K49,2),2)</f>
        <v>0</v>
      </c>
    </row>
    <row r="50" spans="1:12" ht="101.25" customHeight="1" x14ac:dyDescent="0.25">
      <c r="A50" s="37"/>
      <c r="B50" s="37"/>
      <c r="C50" s="37"/>
      <c r="D50" s="163" t="s">
        <v>59</v>
      </c>
      <c r="E50" s="164"/>
      <c r="F50" s="164"/>
      <c r="G50" s="164"/>
      <c r="H50" s="164"/>
      <c r="I50" s="165"/>
      <c r="J50" s="38"/>
      <c r="K50" s="39"/>
      <c r="L50" s="39"/>
    </row>
    <row r="51" spans="1:12" x14ac:dyDescent="0.25">
      <c r="A51" s="37"/>
      <c r="B51" s="37"/>
      <c r="C51" s="37"/>
      <c r="D51" s="40" t="s">
        <v>22</v>
      </c>
      <c r="E51" s="41">
        <v>1</v>
      </c>
      <c r="F51" s="42">
        <v>40</v>
      </c>
      <c r="G51" s="42">
        <v>4.5</v>
      </c>
      <c r="H51" s="43">
        <v>0</v>
      </c>
      <c r="I51" s="43">
        <v>180</v>
      </c>
      <c r="J51" s="38"/>
      <c r="K51" s="39"/>
      <c r="L51" s="39"/>
    </row>
    <row r="52" spans="1:12" ht="22.5" customHeight="1" x14ac:dyDescent="0.25">
      <c r="A52" s="33" t="s">
        <v>119</v>
      </c>
      <c r="B52" s="34" t="s">
        <v>18</v>
      </c>
      <c r="C52" s="34" t="s">
        <v>28</v>
      </c>
      <c r="D52" s="170" t="s">
        <v>60</v>
      </c>
      <c r="E52" s="171"/>
      <c r="F52" s="171"/>
      <c r="G52" s="171"/>
      <c r="H52" s="171"/>
      <c r="I52" s="172"/>
      <c r="J52" s="35">
        <v>40</v>
      </c>
      <c r="K52" s="85"/>
      <c r="L52" s="36">
        <f>+ROUND(+ROUND(J52,2)*ROUND(K52,2),2)</f>
        <v>0</v>
      </c>
    </row>
    <row r="53" spans="1:12" ht="99.95" customHeight="1" x14ac:dyDescent="0.25">
      <c r="A53" s="37"/>
      <c r="B53" s="37"/>
      <c r="C53" s="37"/>
      <c r="D53" s="163" t="s">
        <v>61</v>
      </c>
      <c r="E53" s="164"/>
      <c r="F53" s="164"/>
      <c r="G53" s="164"/>
      <c r="H53" s="164"/>
      <c r="I53" s="165"/>
      <c r="J53" s="38"/>
      <c r="K53" s="39"/>
      <c r="L53" s="39"/>
    </row>
    <row r="54" spans="1:12" x14ac:dyDescent="0.25">
      <c r="A54" s="37"/>
      <c r="B54" s="37"/>
      <c r="C54" s="37"/>
      <c r="D54" s="40" t="s">
        <v>62</v>
      </c>
      <c r="E54" s="41">
        <v>1</v>
      </c>
      <c r="F54" s="42">
        <v>40</v>
      </c>
      <c r="G54" s="42">
        <v>0</v>
      </c>
      <c r="H54" s="43">
        <v>0</v>
      </c>
      <c r="I54" s="43">
        <v>40</v>
      </c>
      <c r="J54" s="38"/>
      <c r="K54" s="39"/>
      <c r="L54" s="39"/>
    </row>
    <row r="55" spans="1:12" ht="22.5" customHeight="1" x14ac:dyDescent="0.25">
      <c r="A55" s="33" t="s">
        <v>120</v>
      </c>
      <c r="B55" s="34" t="s">
        <v>18</v>
      </c>
      <c r="C55" s="34" t="s">
        <v>28</v>
      </c>
      <c r="D55" s="170" t="s">
        <v>63</v>
      </c>
      <c r="E55" s="171"/>
      <c r="F55" s="171"/>
      <c r="G55" s="171"/>
      <c r="H55" s="171"/>
      <c r="I55" s="172"/>
      <c r="J55" s="35">
        <v>40</v>
      </c>
      <c r="K55" s="85"/>
      <c r="L55" s="36">
        <f>+ROUND(+ROUND(J55,2)*ROUND(K55,2),2)</f>
        <v>0</v>
      </c>
    </row>
    <row r="56" spans="1:12" ht="99.95" customHeight="1" x14ac:dyDescent="0.25">
      <c r="A56" s="37"/>
      <c r="B56" s="37"/>
      <c r="C56" s="37"/>
      <c r="D56" s="163" t="s">
        <v>64</v>
      </c>
      <c r="E56" s="164"/>
      <c r="F56" s="164"/>
      <c r="G56" s="164"/>
      <c r="H56" s="164"/>
      <c r="I56" s="165"/>
      <c r="J56" s="38"/>
      <c r="K56" s="39"/>
      <c r="L56" s="39"/>
    </row>
    <row r="57" spans="1:12" x14ac:dyDescent="0.25">
      <c r="A57" s="37"/>
      <c r="B57" s="37"/>
      <c r="C57" s="37"/>
      <c r="D57" s="40" t="s">
        <v>65</v>
      </c>
      <c r="E57" s="41">
        <v>1</v>
      </c>
      <c r="F57" s="42">
        <v>40</v>
      </c>
      <c r="G57" s="42">
        <v>0</v>
      </c>
      <c r="H57" s="43">
        <v>0</v>
      </c>
      <c r="I57" s="43">
        <v>40</v>
      </c>
      <c r="J57" s="38"/>
      <c r="K57" s="39"/>
      <c r="L57" s="39"/>
    </row>
    <row r="58" spans="1:12" ht="22.5" customHeight="1" x14ac:dyDescent="0.25">
      <c r="A58" s="33" t="s">
        <v>121</v>
      </c>
      <c r="B58" s="34" t="s">
        <v>18</v>
      </c>
      <c r="C58" s="34" t="s">
        <v>34</v>
      </c>
      <c r="D58" s="170" t="s">
        <v>66</v>
      </c>
      <c r="E58" s="171"/>
      <c r="F58" s="171"/>
      <c r="G58" s="171"/>
      <c r="H58" s="171"/>
      <c r="I58" s="172"/>
      <c r="J58" s="35">
        <v>17.5</v>
      </c>
      <c r="K58" s="85"/>
      <c r="L58" s="36">
        <f>+ROUND(+ROUND(J58,2)*ROUND(K58,2),2)</f>
        <v>0</v>
      </c>
    </row>
    <row r="59" spans="1:12" ht="101.25" customHeight="1" x14ac:dyDescent="0.25">
      <c r="A59" s="37"/>
      <c r="B59" s="37"/>
      <c r="C59" s="37"/>
      <c r="D59" s="163" t="s">
        <v>67</v>
      </c>
      <c r="E59" s="164"/>
      <c r="F59" s="164"/>
      <c r="G59" s="164"/>
      <c r="H59" s="164"/>
      <c r="I59" s="165"/>
      <c r="J59" s="38"/>
      <c r="K59" s="39"/>
      <c r="L59" s="39"/>
    </row>
    <row r="60" spans="1:12" x14ac:dyDescent="0.25">
      <c r="A60" s="37"/>
      <c r="B60" s="37"/>
      <c r="C60" s="37"/>
      <c r="D60" s="40" t="s">
        <v>68</v>
      </c>
      <c r="E60" s="41">
        <v>1</v>
      </c>
      <c r="F60" s="42">
        <v>35</v>
      </c>
      <c r="G60" s="42">
        <v>0.5</v>
      </c>
      <c r="H60" s="43">
        <v>0</v>
      </c>
      <c r="I60" s="43">
        <v>17.5</v>
      </c>
      <c r="J60" s="38"/>
      <c r="K60" s="39"/>
      <c r="L60" s="39"/>
    </row>
    <row r="61" spans="1:12" ht="22.5" customHeight="1" x14ac:dyDescent="0.25">
      <c r="A61" s="33" t="s">
        <v>122</v>
      </c>
      <c r="B61" s="34" t="s">
        <v>18</v>
      </c>
      <c r="C61" s="34" t="s">
        <v>34</v>
      </c>
      <c r="D61" s="170" t="s">
        <v>69</v>
      </c>
      <c r="E61" s="171"/>
      <c r="F61" s="171"/>
      <c r="G61" s="171"/>
      <c r="H61" s="171"/>
      <c r="I61" s="172"/>
      <c r="J61" s="35">
        <v>2.5</v>
      </c>
      <c r="K61" s="85"/>
      <c r="L61" s="36">
        <f>+ROUND(+ROUND(J61,2)*ROUND(K61,2),2)</f>
        <v>0</v>
      </c>
    </row>
    <row r="62" spans="1:12" ht="99.95" customHeight="1" x14ac:dyDescent="0.25">
      <c r="A62" s="37"/>
      <c r="B62" s="37"/>
      <c r="C62" s="37"/>
      <c r="D62" s="163" t="s">
        <v>70</v>
      </c>
      <c r="E62" s="164"/>
      <c r="F62" s="164"/>
      <c r="G62" s="164"/>
      <c r="H62" s="164"/>
      <c r="I62" s="165"/>
      <c r="J62" s="38"/>
      <c r="K62" s="39"/>
      <c r="L62" s="39"/>
    </row>
    <row r="63" spans="1:12" x14ac:dyDescent="0.25">
      <c r="A63" s="37"/>
      <c r="B63" s="37"/>
      <c r="C63" s="37"/>
      <c r="D63" s="40" t="s">
        <v>71</v>
      </c>
      <c r="E63" s="41">
        <v>1</v>
      </c>
      <c r="F63" s="42">
        <v>5</v>
      </c>
      <c r="G63" s="42">
        <v>0.5</v>
      </c>
      <c r="H63" s="43">
        <v>0</v>
      </c>
      <c r="I63" s="43">
        <v>2.5</v>
      </c>
      <c r="J63" s="38"/>
      <c r="K63" s="39"/>
      <c r="L63" s="39"/>
    </row>
    <row r="64" spans="1:12" x14ac:dyDescent="0.25">
      <c r="A64" s="57" t="s">
        <v>123</v>
      </c>
      <c r="B64" s="58" t="s">
        <v>18</v>
      </c>
      <c r="C64" s="58" t="s">
        <v>72</v>
      </c>
      <c r="D64" s="173" t="s">
        <v>191</v>
      </c>
      <c r="E64" s="174"/>
      <c r="F64" s="174"/>
      <c r="G64" s="174"/>
      <c r="H64" s="174"/>
      <c r="I64" s="175"/>
      <c r="J64" s="128">
        <v>1</v>
      </c>
      <c r="K64" s="129">
        <f>+IF(OR(L102&lt;&gt;0,L103&lt;&gt;0),5856.51,IF(OR(K102&lt;&gt;0,K103&lt;&gt;0),+ROUND(+J64*4240*(1+K102+K103),2),6969.25))</f>
        <v>6969.25</v>
      </c>
      <c r="L64" s="129">
        <f>+ROUND(+ROUND(J64,2)*ROUND(K64,2),2)</f>
        <v>6969.25</v>
      </c>
    </row>
    <row r="65" spans="1:12" ht="99.95" customHeight="1" x14ac:dyDescent="0.25">
      <c r="A65" s="59"/>
      <c r="B65" s="59"/>
      <c r="C65" s="59"/>
      <c r="D65" s="176" t="s">
        <v>73</v>
      </c>
      <c r="E65" s="177"/>
      <c r="F65" s="177"/>
      <c r="G65" s="177"/>
      <c r="H65" s="177"/>
      <c r="I65" s="178"/>
      <c r="J65" s="59"/>
      <c r="K65" s="60"/>
      <c r="L65" s="60"/>
    </row>
    <row r="66" spans="1:12" x14ac:dyDescent="0.25">
      <c r="A66" s="37"/>
      <c r="B66" s="37"/>
      <c r="C66" s="37"/>
      <c r="D66" s="61"/>
      <c r="E66" s="41">
        <v>1</v>
      </c>
      <c r="F66" s="42">
        <v>0</v>
      </c>
      <c r="G66" s="42">
        <v>0</v>
      </c>
      <c r="H66" s="43">
        <v>0</v>
      </c>
      <c r="I66" s="43">
        <v>1</v>
      </c>
      <c r="J66" s="38"/>
      <c r="K66" s="39"/>
      <c r="L66" s="39"/>
    </row>
    <row r="67" spans="1:12" x14ac:dyDescent="0.25">
      <c r="A67" s="2"/>
      <c r="B67" s="2"/>
      <c r="C67" s="17" t="s">
        <v>104</v>
      </c>
      <c r="D67" s="62"/>
      <c r="E67" s="63"/>
      <c r="F67" s="64"/>
      <c r="G67" s="64"/>
      <c r="H67" s="65"/>
      <c r="I67" s="46" t="s">
        <v>74</v>
      </c>
      <c r="J67" s="47"/>
      <c r="K67" s="48"/>
      <c r="L67" s="49">
        <f>SUM(L28:L66)</f>
        <v>6969.25</v>
      </c>
    </row>
    <row r="68" spans="1:12" x14ac:dyDescent="0.25">
      <c r="A68" s="50" t="s">
        <v>75</v>
      </c>
      <c r="B68" s="50" t="s">
        <v>16</v>
      </c>
      <c r="C68" s="50" t="s">
        <v>17</v>
      </c>
      <c r="D68" s="51" t="s">
        <v>4</v>
      </c>
      <c r="E68" s="52"/>
      <c r="F68" s="53"/>
      <c r="G68" s="53"/>
      <c r="H68" s="53"/>
      <c r="I68" s="53"/>
      <c r="J68" s="54"/>
      <c r="K68" s="55"/>
      <c r="L68" s="56"/>
    </row>
    <row r="69" spans="1:12" ht="22.5" customHeight="1" x14ac:dyDescent="0.25">
      <c r="A69" s="33" t="s">
        <v>124</v>
      </c>
      <c r="B69" s="34" t="s">
        <v>18</v>
      </c>
      <c r="C69" s="34" t="s">
        <v>19</v>
      </c>
      <c r="D69" s="170" t="s">
        <v>76</v>
      </c>
      <c r="E69" s="171"/>
      <c r="F69" s="171"/>
      <c r="G69" s="171"/>
      <c r="H69" s="171"/>
      <c r="I69" s="172"/>
      <c r="J69" s="35">
        <v>72.800000000000011</v>
      </c>
      <c r="K69" s="85"/>
      <c r="L69" s="36">
        <f>+ROUND(+ROUND(J69,2)*ROUND(K69,2),2)</f>
        <v>0</v>
      </c>
    </row>
    <row r="70" spans="1:12" ht="157.5" customHeight="1" x14ac:dyDescent="0.25">
      <c r="A70" s="37"/>
      <c r="B70" s="37"/>
      <c r="C70" s="37"/>
      <c r="D70" s="163" t="s">
        <v>77</v>
      </c>
      <c r="E70" s="164"/>
      <c r="F70" s="164"/>
      <c r="G70" s="164"/>
      <c r="H70" s="164"/>
      <c r="I70" s="165"/>
      <c r="J70" s="38"/>
      <c r="K70" s="39"/>
      <c r="L70" s="39"/>
    </row>
    <row r="71" spans="1:12" x14ac:dyDescent="0.25">
      <c r="A71" s="37"/>
      <c r="B71" s="37"/>
      <c r="C71" s="37"/>
      <c r="D71" s="40" t="s">
        <v>78</v>
      </c>
      <c r="E71" s="41">
        <v>1.3</v>
      </c>
      <c r="F71" s="42">
        <v>24</v>
      </c>
      <c r="G71" s="42">
        <v>0</v>
      </c>
      <c r="H71" s="43">
        <v>0</v>
      </c>
      <c r="I71" s="43">
        <v>31.200000000000003</v>
      </c>
      <c r="J71" s="38"/>
      <c r="K71" s="39"/>
      <c r="L71" s="39"/>
    </row>
    <row r="72" spans="1:12" x14ac:dyDescent="0.25">
      <c r="A72" s="37"/>
      <c r="B72" s="37"/>
      <c r="C72" s="37"/>
      <c r="D72" s="40" t="s">
        <v>79</v>
      </c>
      <c r="E72" s="41">
        <v>1.3</v>
      </c>
      <c r="F72" s="42">
        <v>24</v>
      </c>
      <c r="G72" s="42">
        <v>0</v>
      </c>
      <c r="H72" s="43">
        <v>0</v>
      </c>
      <c r="I72" s="43">
        <v>31.200000000000003</v>
      </c>
      <c r="J72" s="38"/>
      <c r="K72" s="39"/>
      <c r="L72" s="39"/>
    </row>
    <row r="73" spans="1:12" x14ac:dyDescent="0.25">
      <c r="A73" s="37"/>
      <c r="B73" s="37"/>
      <c r="C73" s="37"/>
      <c r="D73" s="40" t="s">
        <v>80</v>
      </c>
      <c r="E73" s="41">
        <v>1.3</v>
      </c>
      <c r="F73" s="42">
        <v>40</v>
      </c>
      <c r="G73" s="42">
        <v>0</v>
      </c>
      <c r="H73" s="43">
        <v>0.2</v>
      </c>
      <c r="I73" s="43">
        <v>10.4</v>
      </c>
      <c r="J73" s="38"/>
      <c r="K73" s="39"/>
      <c r="L73" s="39"/>
    </row>
    <row r="74" spans="1:12" ht="22.5" customHeight="1" x14ac:dyDescent="0.25">
      <c r="A74" s="33" t="s">
        <v>125</v>
      </c>
      <c r="B74" s="34" t="s">
        <v>18</v>
      </c>
      <c r="C74" s="34" t="s">
        <v>19</v>
      </c>
      <c r="D74" s="170" t="s">
        <v>81</v>
      </c>
      <c r="E74" s="171"/>
      <c r="F74" s="171"/>
      <c r="G74" s="171"/>
      <c r="H74" s="171"/>
      <c r="I74" s="172"/>
      <c r="J74" s="35">
        <v>15.600000000000001</v>
      </c>
      <c r="K74" s="85"/>
      <c r="L74" s="36">
        <f>+ROUND(+ROUND(J74,2)*ROUND(K74,2),2)</f>
        <v>0</v>
      </c>
    </row>
    <row r="75" spans="1:12" ht="135" customHeight="1" x14ac:dyDescent="0.25">
      <c r="A75" s="37"/>
      <c r="B75" s="37"/>
      <c r="C75" s="37"/>
      <c r="D75" s="163" t="s">
        <v>82</v>
      </c>
      <c r="E75" s="164"/>
      <c r="F75" s="164"/>
      <c r="G75" s="164"/>
      <c r="H75" s="164"/>
      <c r="I75" s="165"/>
      <c r="J75" s="38"/>
      <c r="K75" s="39"/>
      <c r="L75" s="39"/>
    </row>
    <row r="76" spans="1:12" x14ac:dyDescent="0.25">
      <c r="A76" s="37"/>
      <c r="B76" s="37"/>
      <c r="C76" s="37"/>
      <c r="D76" s="40" t="s">
        <v>83</v>
      </c>
      <c r="E76" s="41">
        <v>1.3</v>
      </c>
      <c r="F76" s="42">
        <v>40</v>
      </c>
      <c r="G76" s="42">
        <v>3</v>
      </c>
      <c r="H76" s="43">
        <v>0.1</v>
      </c>
      <c r="I76" s="43">
        <v>15.600000000000001</v>
      </c>
      <c r="J76" s="38"/>
      <c r="K76" s="39"/>
      <c r="L76" s="39"/>
    </row>
    <row r="77" spans="1:12" x14ac:dyDescent="0.25">
      <c r="A77" s="2"/>
      <c r="B77" s="2"/>
      <c r="C77" s="17" t="s">
        <v>104</v>
      </c>
      <c r="D77" s="62"/>
      <c r="E77" s="63"/>
      <c r="F77" s="64"/>
      <c r="G77" s="64"/>
      <c r="H77" s="65"/>
      <c r="I77" s="46" t="s">
        <v>84</v>
      </c>
      <c r="J77" s="47"/>
      <c r="K77" s="48"/>
      <c r="L77" s="49">
        <f>SUM(L69:L76)</f>
        <v>0</v>
      </c>
    </row>
    <row r="78" spans="1:12" x14ac:dyDescent="0.25">
      <c r="A78" s="50" t="s">
        <v>85</v>
      </c>
      <c r="B78" s="50" t="s">
        <v>16</v>
      </c>
      <c r="C78" s="50" t="s">
        <v>17</v>
      </c>
      <c r="D78" s="51" t="s">
        <v>5</v>
      </c>
      <c r="E78" s="52"/>
      <c r="F78" s="53"/>
      <c r="G78" s="53"/>
      <c r="H78" s="53"/>
      <c r="I78" s="53"/>
      <c r="J78" s="54"/>
      <c r="K78" s="55"/>
      <c r="L78" s="56"/>
    </row>
    <row r="79" spans="1:12" x14ac:dyDescent="0.25">
      <c r="A79" s="33" t="s">
        <v>126</v>
      </c>
      <c r="B79" s="34" t="s">
        <v>18</v>
      </c>
      <c r="C79" s="34" t="s">
        <v>28</v>
      </c>
      <c r="D79" s="170" t="s">
        <v>86</v>
      </c>
      <c r="E79" s="171"/>
      <c r="F79" s="171"/>
      <c r="G79" s="171"/>
      <c r="H79" s="171"/>
      <c r="I79" s="172"/>
      <c r="J79" s="35">
        <v>80</v>
      </c>
      <c r="K79" s="85"/>
      <c r="L79" s="36">
        <f>+ROUND(+ROUND(J79,2)*ROUND(K79,2),2)</f>
        <v>0</v>
      </c>
    </row>
    <row r="80" spans="1:12" ht="123.75" customHeight="1" x14ac:dyDescent="0.25">
      <c r="A80" s="37"/>
      <c r="B80" s="37"/>
      <c r="C80" s="37"/>
      <c r="D80" s="163" t="s">
        <v>87</v>
      </c>
      <c r="E80" s="164"/>
      <c r="F80" s="164"/>
      <c r="G80" s="164"/>
      <c r="H80" s="164"/>
      <c r="I80" s="165"/>
      <c r="J80" s="38"/>
      <c r="K80" s="39"/>
      <c r="L80" s="39"/>
    </row>
    <row r="81" spans="1:12" x14ac:dyDescent="0.25">
      <c r="A81" s="37"/>
      <c r="B81" s="37"/>
      <c r="C81" s="37"/>
      <c r="D81" s="61"/>
      <c r="E81" s="41">
        <v>1</v>
      </c>
      <c r="F81" s="42">
        <v>80</v>
      </c>
      <c r="G81" s="42">
        <v>0</v>
      </c>
      <c r="H81" s="43">
        <v>0</v>
      </c>
      <c r="I81" s="43">
        <v>80</v>
      </c>
      <c r="J81" s="38"/>
      <c r="K81" s="39"/>
      <c r="L81" s="39"/>
    </row>
    <row r="82" spans="1:12" ht="22.5" customHeight="1" x14ac:dyDescent="0.25">
      <c r="A82" s="33" t="s">
        <v>127</v>
      </c>
      <c r="B82" s="34" t="s">
        <v>18</v>
      </c>
      <c r="C82" s="34" t="s">
        <v>72</v>
      </c>
      <c r="D82" s="170" t="s">
        <v>88</v>
      </c>
      <c r="E82" s="171"/>
      <c r="F82" s="171"/>
      <c r="G82" s="171"/>
      <c r="H82" s="171"/>
      <c r="I82" s="172"/>
      <c r="J82" s="35">
        <v>100</v>
      </c>
      <c r="K82" s="85"/>
      <c r="L82" s="36">
        <f>+ROUND(+ROUND(J82,2)*ROUND(K82,2),2)</f>
        <v>0</v>
      </c>
    </row>
    <row r="83" spans="1:12" ht="45" customHeight="1" x14ac:dyDescent="0.25">
      <c r="A83" s="37"/>
      <c r="B83" s="37"/>
      <c r="C83" s="37"/>
      <c r="D83" s="163" t="s">
        <v>89</v>
      </c>
      <c r="E83" s="164"/>
      <c r="F83" s="164"/>
      <c r="G83" s="164"/>
      <c r="H83" s="164"/>
      <c r="I83" s="165"/>
      <c r="J83" s="38"/>
      <c r="K83" s="39"/>
      <c r="L83" s="39"/>
    </row>
    <row r="84" spans="1:12" x14ac:dyDescent="0.25">
      <c r="A84" s="37"/>
      <c r="B84" s="37"/>
      <c r="C84" s="37"/>
      <c r="D84" s="61"/>
      <c r="E84" s="41">
        <v>1</v>
      </c>
      <c r="F84" s="42">
        <v>100</v>
      </c>
      <c r="G84" s="42">
        <v>0</v>
      </c>
      <c r="H84" s="43">
        <v>0</v>
      </c>
      <c r="I84" s="43">
        <v>100</v>
      </c>
      <c r="J84" s="38"/>
      <c r="K84" s="39"/>
      <c r="L84" s="39"/>
    </row>
    <row r="85" spans="1:12" x14ac:dyDescent="0.25">
      <c r="A85" s="33" t="s">
        <v>128</v>
      </c>
      <c r="B85" s="34" t="s">
        <v>18</v>
      </c>
      <c r="C85" s="34" t="s">
        <v>72</v>
      </c>
      <c r="D85" s="170" t="s">
        <v>90</v>
      </c>
      <c r="E85" s="171"/>
      <c r="F85" s="171"/>
      <c r="G85" s="171"/>
      <c r="H85" s="171"/>
      <c r="I85" s="172"/>
      <c r="J85" s="35">
        <v>1</v>
      </c>
      <c r="K85" s="85"/>
      <c r="L85" s="36">
        <f>+ROUND(+ROUND(J85,2)*ROUND(K85,2),2)</f>
        <v>0</v>
      </c>
    </row>
    <row r="86" spans="1:12" ht="67.5" customHeight="1" x14ac:dyDescent="0.25">
      <c r="A86" s="37"/>
      <c r="B86" s="37"/>
      <c r="C86" s="37"/>
      <c r="D86" s="163" t="s">
        <v>91</v>
      </c>
      <c r="E86" s="164"/>
      <c r="F86" s="164"/>
      <c r="G86" s="164"/>
      <c r="H86" s="164"/>
      <c r="I86" s="165"/>
      <c r="J86" s="38"/>
      <c r="K86" s="39"/>
      <c r="L86" s="39"/>
    </row>
    <row r="87" spans="1:12" x14ac:dyDescent="0.25">
      <c r="A87" s="37"/>
      <c r="B87" s="37"/>
      <c r="C87" s="37"/>
      <c r="D87" s="61"/>
      <c r="E87" s="41">
        <v>1</v>
      </c>
      <c r="F87" s="42">
        <v>0</v>
      </c>
      <c r="G87" s="42">
        <v>0</v>
      </c>
      <c r="H87" s="43">
        <v>0</v>
      </c>
      <c r="I87" s="43">
        <v>1</v>
      </c>
      <c r="J87" s="38"/>
      <c r="K87" s="39"/>
      <c r="L87" s="39"/>
    </row>
    <row r="88" spans="1:12" x14ac:dyDescent="0.25">
      <c r="A88" s="33" t="s">
        <v>129</v>
      </c>
      <c r="B88" s="34" t="s">
        <v>18</v>
      </c>
      <c r="C88" s="34" t="s">
        <v>92</v>
      </c>
      <c r="D88" s="170" t="s">
        <v>93</v>
      </c>
      <c r="E88" s="171"/>
      <c r="F88" s="171"/>
      <c r="G88" s="171"/>
      <c r="H88" s="171"/>
      <c r="I88" s="172"/>
      <c r="J88" s="35">
        <v>5</v>
      </c>
      <c r="K88" s="85"/>
      <c r="L88" s="36">
        <f>+ROUND(+ROUND(J88,2)*ROUND(K88,2),2)</f>
        <v>0</v>
      </c>
    </row>
    <row r="89" spans="1:12" ht="67.5" customHeight="1" x14ac:dyDescent="0.25">
      <c r="A89" s="37"/>
      <c r="B89" s="37"/>
      <c r="C89" s="37"/>
      <c r="D89" s="163" t="s">
        <v>94</v>
      </c>
      <c r="E89" s="164"/>
      <c r="F89" s="164"/>
      <c r="G89" s="164"/>
      <c r="H89" s="164"/>
      <c r="I89" s="165"/>
      <c r="J89" s="38"/>
      <c r="K89" s="39"/>
      <c r="L89" s="39"/>
    </row>
    <row r="90" spans="1:12" x14ac:dyDescent="0.25">
      <c r="A90" s="37"/>
      <c r="B90" s="37"/>
      <c r="C90" s="37"/>
      <c r="D90" s="61"/>
      <c r="E90" s="41">
        <v>5</v>
      </c>
      <c r="F90" s="42">
        <v>0</v>
      </c>
      <c r="G90" s="42">
        <v>0</v>
      </c>
      <c r="H90" s="43">
        <v>0</v>
      </c>
      <c r="I90" s="43">
        <v>5</v>
      </c>
      <c r="J90" s="38"/>
      <c r="K90" s="39"/>
      <c r="L90" s="39"/>
    </row>
    <row r="91" spans="1:12" x14ac:dyDescent="0.25">
      <c r="A91" s="33" t="s">
        <v>130</v>
      </c>
      <c r="B91" s="34" t="s">
        <v>18</v>
      </c>
      <c r="C91" s="34" t="s">
        <v>72</v>
      </c>
      <c r="D91" s="170" t="s">
        <v>95</v>
      </c>
      <c r="E91" s="171"/>
      <c r="F91" s="171"/>
      <c r="G91" s="171"/>
      <c r="H91" s="171"/>
      <c r="I91" s="172"/>
      <c r="J91" s="35">
        <v>5</v>
      </c>
      <c r="K91" s="85"/>
      <c r="L91" s="36">
        <f>+ROUND(+ROUND(J91,2)*ROUND(K91,2),2)</f>
        <v>0</v>
      </c>
    </row>
    <row r="92" spans="1:12" ht="45" customHeight="1" x14ac:dyDescent="0.25">
      <c r="A92" s="37"/>
      <c r="B92" s="37"/>
      <c r="C92" s="37"/>
      <c r="D92" s="163" t="s">
        <v>96</v>
      </c>
      <c r="E92" s="164"/>
      <c r="F92" s="164"/>
      <c r="G92" s="164"/>
      <c r="H92" s="164"/>
      <c r="I92" s="165"/>
      <c r="J92" s="38"/>
      <c r="K92" s="39"/>
      <c r="L92" s="39"/>
    </row>
    <row r="93" spans="1:12" x14ac:dyDescent="0.25">
      <c r="A93" s="37"/>
      <c r="B93" s="37"/>
      <c r="C93" s="37"/>
      <c r="D93" s="61"/>
      <c r="E93" s="41">
        <v>5</v>
      </c>
      <c r="F93" s="42">
        <v>0</v>
      </c>
      <c r="G93" s="42">
        <v>0</v>
      </c>
      <c r="H93" s="43">
        <v>0</v>
      </c>
      <c r="I93" s="43">
        <v>5</v>
      </c>
      <c r="J93" s="38"/>
      <c r="K93" s="39"/>
      <c r="L93" s="39"/>
    </row>
    <row r="94" spans="1:12" x14ac:dyDescent="0.25">
      <c r="A94" s="33" t="s">
        <v>131</v>
      </c>
      <c r="B94" s="34" t="s">
        <v>18</v>
      </c>
      <c r="C94" s="34" t="s">
        <v>72</v>
      </c>
      <c r="D94" s="170" t="s">
        <v>97</v>
      </c>
      <c r="E94" s="171"/>
      <c r="F94" s="171"/>
      <c r="G94" s="171"/>
      <c r="H94" s="171"/>
      <c r="I94" s="172"/>
      <c r="J94" s="35">
        <v>5</v>
      </c>
      <c r="K94" s="85"/>
      <c r="L94" s="36">
        <f>+ROUND(+ROUND(J94,2)*ROUND(K94,2),2)</f>
        <v>0</v>
      </c>
    </row>
    <row r="95" spans="1:12" ht="56.25" customHeight="1" x14ac:dyDescent="0.25">
      <c r="A95" s="37"/>
      <c r="B95" s="37"/>
      <c r="C95" s="37"/>
      <c r="D95" s="163" t="s">
        <v>98</v>
      </c>
      <c r="E95" s="164"/>
      <c r="F95" s="164"/>
      <c r="G95" s="164"/>
      <c r="H95" s="164"/>
      <c r="I95" s="165"/>
      <c r="J95" s="38"/>
      <c r="K95" s="39"/>
      <c r="L95" s="39"/>
    </row>
    <row r="96" spans="1:12" x14ac:dyDescent="0.25">
      <c r="A96" s="37"/>
      <c r="B96" s="37"/>
      <c r="C96" s="37"/>
      <c r="D96" s="61"/>
      <c r="E96" s="41">
        <v>5</v>
      </c>
      <c r="F96" s="42">
        <v>0</v>
      </c>
      <c r="G96" s="42">
        <v>0</v>
      </c>
      <c r="H96" s="43">
        <v>0</v>
      </c>
      <c r="I96" s="43">
        <v>5</v>
      </c>
      <c r="J96" s="38"/>
      <c r="K96" s="39"/>
      <c r="L96" s="39"/>
    </row>
    <row r="97" spans="1:12" x14ac:dyDescent="0.25">
      <c r="A97" s="33" t="s">
        <v>132</v>
      </c>
      <c r="B97" s="34" t="s">
        <v>18</v>
      </c>
      <c r="C97" s="34" t="s">
        <v>72</v>
      </c>
      <c r="D97" s="170" t="s">
        <v>99</v>
      </c>
      <c r="E97" s="171"/>
      <c r="F97" s="171"/>
      <c r="G97" s="171"/>
      <c r="H97" s="171"/>
      <c r="I97" s="172"/>
      <c r="J97" s="35">
        <v>5</v>
      </c>
      <c r="K97" s="85"/>
      <c r="L97" s="66">
        <f>+ROUND(+ROUND(J97,2)*ROUND(K97,2),2)</f>
        <v>0</v>
      </c>
    </row>
    <row r="98" spans="1:12" ht="66" customHeight="1" x14ac:dyDescent="0.25">
      <c r="A98" s="37"/>
      <c r="B98" s="37"/>
      <c r="C98" s="37"/>
      <c r="D98" s="163" t="s">
        <v>100</v>
      </c>
      <c r="E98" s="164"/>
      <c r="F98" s="164"/>
      <c r="G98" s="164"/>
      <c r="H98" s="164"/>
      <c r="I98" s="165"/>
      <c r="J98" s="38"/>
      <c r="K98" s="39"/>
      <c r="L98" s="39"/>
    </row>
    <row r="99" spans="1:12" x14ac:dyDescent="0.25">
      <c r="A99" s="37"/>
      <c r="B99" s="37"/>
      <c r="C99" s="37"/>
      <c r="D99" s="61"/>
      <c r="E99" s="41">
        <v>5</v>
      </c>
      <c r="F99" s="42">
        <v>0</v>
      </c>
      <c r="G99" s="42">
        <v>0</v>
      </c>
      <c r="H99" s="43">
        <v>0</v>
      </c>
      <c r="I99" s="43">
        <v>5</v>
      </c>
      <c r="J99" s="67"/>
      <c r="K99" s="68"/>
      <c r="L99" s="39"/>
    </row>
    <row r="100" spans="1:12" x14ac:dyDescent="0.25">
      <c r="A100" s="2"/>
      <c r="B100" s="2"/>
      <c r="C100" s="17" t="s">
        <v>104</v>
      </c>
      <c r="D100" s="69"/>
      <c r="E100" s="70"/>
      <c r="F100" s="71"/>
      <c r="G100" s="71"/>
      <c r="H100" s="72"/>
      <c r="I100" s="73" t="s">
        <v>101</v>
      </c>
      <c r="J100" s="74"/>
      <c r="K100" s="75"/>
      <c r="L100" s="76">
        <f>SUM(L79:L99)</f>
        <v>0</v>
      </c>
    </row>
    <row r="101" spans="1:12" x14ac:dyDescent="0.25">
      <c r="A101" s="77"/>
      <c r="B101" s="64"/>
      <c r="C101" s="78" t="s">
        <v>104</v>
      </c>
      <c r="D101" s="62"/>
      <c r="E101" s="63"/>
      <c r="F101" s="64"/>
      <c r="G101" s="64"/>
      <c r="H101" s="65"/>
      <c r="I101" s="79" t="s">
        <v>102</v>
      </c>
      <c r="J101" s="80"/>
      <c r="K101" s="81"/>
      <c r="L101" s="49">
        <f>+L100+L77+L67+L26</f>
        <v>6969.25</v>
      </c>
    </row>
    <row r="102" spans="1:12" x14ac:dyDescent="0.25">
      <c r="A102" s="77"/>
      <c r="B102" s="144" t="s">
        <v>104</v>
      </c>
      <c r="C102" s="78" t="s">
        <v>104</v>
      </c>
      <c r="D102" s="145"/>
      <c r="E102" s="179" t="s">
        <v>135</v>
      </c>
      <c r="F102" s="179"/>
      <c r="G102" s="179"/>
      <c r="H102" s="179"/>
      <c r="I102" s="180"/>
      <c r="J102" s="3" t="str">
        <f>+IF(AND($L$101&gt;0,LEN(L102)&lt;=0,LEN(K102)&lt;=0),"13 %",IF(AND($L$101&gt;0,L102&gt;0,LEN(K102)&lt;=0),+(L102/$L$101),""))</f>
        <v>13 %</v>
      </c>
      <c r="K102" s="4"/>
      <c r="L102" s="5"/>
    </row>
    <row r="103" spans="1:12" x14ac:dyDescent="0.25">
      <c r="A103" s="77"/>
      <c r="B103" s="144" t="s">
        <v>104</v>
      </c>
      <c r="C103" s="78" t="s">
        <v>104</v>
      </c>
      <c r="D103" s="90"/>
      <c r="E103" s="179" t="s">
        <v>136</v>
      </c>
      <c r="F103" s="179"/>
      <c r="G103" s="179"/>
      <c r="H103" s="179"/>
      <c r="I103" s="180"/>
      <c r="J103" s="3" t="str">
        <f>+IF(AND($L$101&gt;0,LEN(L103)&lt;=0,LEN(K103)&lt;=0)," 6 %",IF(AND($L$101&gt;0,L103&gt;0,LEN(K103)&lt;=0),+(L103/$L$101),""))</f>
        <v xml:space="preserve"> 6 %</v>
      </c>
      <c r="K103" s="7"/>
      <c r="L103" s="8"/>
    </row>
    <row r="104" spans="1:12" ht="30" customHeight="1" x14ac:dyDescent="0.25">
      <c r="A104" s="146"/>
      <c r="B104" s="147" t="s">
        <v>104</v>
      </c>
      <c r="C104" s="148" t="s">
        <v>104</v>
      </c>
      <c r="D104" s="149"/>
      <c r="E104" s="179" t="s">
        <v>137</v>
      </c>
      <c r="F104" s="179"/>
      <c r="G104" s="179"/>
      <c r="H104" s="179"/>
      <c r="I104" s="180"/>
      <c r="J104" s="9"/>
      <c r="K104" s="10"/>
      <c r="L104" s="11" t="str">
        <f>IF(OR(COUNTA(K8:K97)&lt;28,+COUNTIFS(K8:K97,"&gt;0")+COUNTIFS(K8:K97,0)&lt;28),"hay partidas sin ofertar",IF(ROUND(SUM(L101:L103),2)=L101+L102+L103,SUM(L101:L103),"revisar G.G.-B.I. ofertados"))</f>
        <v>hay partidas sin ofertar</v>
      </c>
    </row>
    <row r="105" spans="1:12" x14ac:dyDescent="0.25">
      <c r="H105" s="15"/>
      <c r="I105" s="15"/>
      <c r="J105" s="15"/>
      <c r="K105" s="84"/>
      <c r="L105" s="84"/>
    </row>
    <row r="106" spans="1:12" ht="50.1" customHeight="1" x14ac:dyDescent="0.25">
      <c r="A106" s="181" t="s">
        <v>193</v>
      </c>
      <c r="B106" s="181"/>
      <c r="C106" s="181"/>
      <c r="D106" s="181"/>
      <c r="E106" s="181"/>
      <c r="F106" s="181"/>
      <c r="G106" s="181"/>
      <c r="H106" s="181"/>
      <c r="I106" s="181"/>
      <c r="J106" s="181"/>
      <c r="K106" s="181"/>
      <c r="L106" s="181"/>
    </row>
    <row r="107" spans="1:12" ht="20.100000000000001" customHeight="1" x14ac:dyDescent="0.25">
      <c r="A107" s="181" t="s">
        <v>194</v>
      </c>
      <c r="B107" s="181"/>
      <c r="C107" s="181"/>
      <c r="D107" s="181"/>
      <c r="E107" s="181"/>
      <c r="F107" s="181"/>
      <c r="G107" s="181"/>
      <c r="H107" s="181"/>
      <c r="I107" s="181"/>
      <c r="J107" s="181"/>
      <c r="K107" s="181"/>
      <c r="L107" s="181"/>
    </row>
    <row r="108" spans="1:12" x14ac:dyDescent="0.25">
      <c r="A108" s="12"/>
      <c r="B108" s="12"/>
      <c r="C108" s="12"/>
      <c r="D108" s="12"/>
      <c r="E108" s="12"/>
      <c r="F108" s="12"/>
      <c r="G108" s="12"/>
      <c r="H108" s="12"/>
      <c r="I108" s="12"/>
      <c r="J108" s="12"/>
      <c r="K108" s="12"/>
      <c r="L108" s="12"/>
    </row>
    <row r="109" spans="1:12" x14ac:dyDescent="0.25">
      <c r="A109" s="12"/>
      <c r="B109" s="12"/>
      <c r="C109" s="12"/>
      <c r="D109" s="12"/>
      <c r="E109" s="12"/>
      <c r="F109" s="12"/>
      <c r="G109" s="12"/>
      <c r="H109" s="12"/>
      <c r="I109" s="12"/>
      <c r="J109" s="12"/>
      <c r="K109" s="12"/>
      <c r="L109" s="12"/>
    </row>
    <row r="110" spans="1:12" x14ac:dyDescent="0.25">
      <c r="E110" s="6"/>
      <c r="J110" s="13"/>
      <c r="K110" s="6"/>
      <c r="L110" s="6"/>
    </row>
    <row r="111" spans="1:12" x14ac:dyDescent="0.25">
      <c r="E111" s="6"/>
      <c r="G111" s="13"/>
      <c r="K111" s="6"/>
      <c r="L111" s="6"/>
    </row>
    <row r="112" spans="1:12" x14ac:dyDescent="0.25">
      <c r="A112" s="14" t="s">
        <v>138</v>
      </c>
      <c r="B112" s="182"/>
      <c r="C112" s="182"/>
      <c r="D112" s="182"/>
      <c r="E112" s="182"/>
      <c r="F112" s="182"/>
      <c r="G112" s="182"/>
      <c r="H112" s="15"/>
      <c r="I112" s="16"/>
      <c r="K112" s="6"/>
      <c r="L112" s="6"/>
    </row>
    <row r="113" spans="1:12" x14ac:dyDescent="0.25">
      <c r="E113" s="6"/>
      <c r="G113" s="13"/>
      <c r="K113" s="6"/>
      <c r="L113" s="6"/>
    </row>
    <row r="114" spans="1:12" x14ac:dyDescent="0.25">
      <c r="E114" s="6"/>
      <c r="J114" s="13"/>
      <c r="K114" s="6"/>
      <c r="L114" s="6"/>
    </row>
    <row r="115" spans="1:12" x14ac:dyDescent="0.25">
      <c r="A115" s="183" t="s">
        <v>139</v>
      </c>
      <c r="B115" s="183"/>
      <c r="C115" s="183"/>
      <c r="D115" s="183"/>
      <c r="E115" s="183"/>
      <c r="F115" s="183"/>
      <c r="G115" s="183"/>
      <c r="H115" s="183"/>
      <c r="I115" s="183"/>
      <c r="J115" s="183"/>
      <c r="K115" s="183"/>
      <c r="L115" s="183"/>
    </row>
  </sheetData>
  <sheetProtection algorithmName="SHA-512" hashValue="oh95lkIndHkY1V8uspf9A0oJjJSHJCoIbed/OeaoIzpkN9Rty0wC2U+8xgPg4PBrSlu2oWYI4nacXIB6e+b6xw==" saltValue="3gAOripjiDFtCU7C9nRrZg==" spinCount="100000" sheet="1" objects="1" scenarios="1" selectLockedCells="1"/>
  <mergeCells count="65">
    <mergeCell ref="E104:I104"/>
    <mergeCell ref="A107:L107"/>
    <mergeCell ref="B112:G112"/>
    <mergeCell ref="A115:L115"/>
    <mergeCell ref="A106:L106"/>
    <mergeCell ref="E103:I103"/>
    <mergeCell ref="D85:I85"/>
    <mergeCell ref="D86:I86"/>
    <mergeCell ref="D88:I88"/>
    <mergeCell ref="D89:I89"/>
    <mergeCell ref="D91:I91"/>
    <mergeCell ref="D92:I92"/>
    <mergeCell ref="D94:I94"/>
    <mergeCell ref="D95:I95"/>
    <mergeCell ref="D97:I97"/>
    <mergeCell ref="D98:I98"/>
    <mergeCell ref="E102:I102"/>
    <mergeCell ref="D83:I83"/>
    <mergeCell ref="D61:I61"/>
    <mergeCell ref="D62:I62"/>
    <mergeCell ref="D64:I64"/>
    <mergeCell ref="D65:I65"/>
    <mergeCell ref="D69:I69"/>
    <mergeCell ref="D70:I70"/>
    <mergeCell ref="D74:I74"/>
    <mergeCell ref="D75:I75"/>
    <mergeCell ref="D79:I79"/>
    <mergeCell ref="D80:I80"/>
    <mergeCell ref="D82:I82"/>
    <mergeCell ref="D59:I59"/>
    <mergeCell ref="D43:I43"/>
    <mergeCell ref="D44:I44"/>
    <mergeCell ref="D46:I46"/>
    <mergeCell ref="D47:I47"/>
    <mergeCell ref="D49:I49"/>
    <mergeCell ref="D50:I50"/>
    <mergeCell ref="D52:I52"/>
    <mergeCell ref="D53:I53"/>
    <mergeCell ref="D55:I55"/>
    <mergeCell ref="D56:I56"/>
    <mergeCell ref="D58:I58"/>
    <mergeCell ref="D41:I41"/>
    <mergeCell ref="D23:I23"/>
    <mergeCell ref="D24:I24"/>
    <mergeCell ref="D28:I28"/>
    <mergeCell ref="D29:I29"/>
    <mergeCell ref="D31:I31"/>
    <mergeCell ref="D32:I32"/>
    <mergeCell ref="D34:I34"/>
    <mergeCell ref="D35:I35"/>
    <mergeCell ref="D37:I37"/>
    <mergeCell ref="D38:I38"/>
    <mergeCell ref="D40:I40"/>
    <mergeCell ref="D21:I21"/>
    <mergeCell ref="A1:L1"/>
    <mergeCell ref="A2:L2"/>
    <mergeCell ref="D8:I8"/>
    <mergeCell ref="D9:I9"/>
    <mergeCell ref="D11:I11"/>
    <mergeCell ref="D12:I12"/>
    <mergeCell ref="D14:I14"/>
    <mergeCell ref="D15:I15"/>
    <mergeCell ref="D17:I17"/>
    <mergeCell ref="D18:I18"/>
    <mergeCell ref="D20:I20"/>
  </mergeCells>
  <printOptions horizontalCentered="1"/>
  <pageMargins left="0.70866141732283472" right="0.51181102362204722" top="0.74803149606299213" bottom="0.55118110236220474" header="0.31496062992125984" footer="0.11811023622047245"/>
  <pageSetup paperSize="9" scale="69" fitToHeight="20" orientation="portrait" r:id="rId1"/>
  <headerFooter>
    <oddFooter>&amp;R&amp;P / &amp;N</oddFooter>
  </headerFooter>
  <ignoredErrors>
    <ignoredError sqref="A7:A7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623BB-ACCC-4C43-9C4C-59BAC97C8D32}">
  <dimension ref="A3:J78"/>
  <sheetViews>
    <sheetView workbookViewId="0">
      <pane ySplit="6" topLeftCell="A7" activePane="bottomLeft" state="frozen"/>
      <selection pane="bottomLeft" activeCell="A7" sqref="A7"/>
    </sheetView>
  </sheetViews>
  <sheetFormatPr baseColWidth="10" defaultRowHeight="15" x14ac:dyDescent="0.25"/>
  <cols>
    <col min="1" max="1" width="11.42578125" style="6"/>
    <col min="2" max="2" width="8.7109375" style="6" customWidth="1"/>
    <col min="3" max="3" width="5.7109375" style="6" customWidth="1"/>
    <col min="4" max="4" width="20.7109375" style="6" customWidth="1"/>
    <col min="5" max="5" width="14.85546875" style="6" customWidth="1"/>
    <col min="6" max="6" width="11.42578125" style="6"/>
    <col min="7" max="7" width="15.7109375" style="6" customWidth="1"/>
    <col min="8" max="8" width="23.5703125" style="6" customWidth="1"/>
    <col min="9" max="16384" width="11.42578125" style="6"/>
  </cols>
  <sheetData>
    <row r="3" spans="1:10" ht="18.75" x14ac:dyDescent="0.3">
      <c r="A3" s="86" t="s">
        <v>140</v>
      </c>
    </row>
    <row r="4" spans="1:10" ht="18.75" x14ac:dyDescent="0.3">
      <c r="A4" s="86"/>
    </row>
    <row r="5" spans="1:10" x14ac:dyDescent="0.25">
      <c r="F5" s="87" t="s">
        <v>12</v>
      </c>
      <c r="G5" s="88" t="s">
        <v>13</v>
      </c>
      <c r="H5" s="89"/>
      <c r="I5" s="90"/>
      <c r="J5" s="90"/>
    </row>
    <row r="6" spans="1:10" ht="15" customHeight="1" x14ac:dyDescent="0.25">
      <c r="A6" s="91" t="s">
        <v>123</v>
      </c>
      <c r="B6" s="92" t="s">
        <v>18</v>
      </c>
      <c r="C6" s="92" t="s">
        <v>141</v>
      </c>
      <c r="D6" s="93" t="s">
        <v>142</v>
      </c>
      <c r="E6" s="94"/>
      <c r="F6" s="95">
        <v>1</v>
      </c>
      <c r="G6" s="96">
        <v>5856.51</v>
      </c>
      <c r="H6" s="97"/>
      <c r="I6" s="90"/>
      <c r="J6" s="90"/>
    </row>
    <row r="7" spans="1:10" x14ac:dyDescent="0.25">
      <c r="A7" s="90"/>
      <c r="B7" s="90"/>
      <c r="C7" s="90"/>
      <c r="D7" s="90"/>
      <c r="E7" s="90"/>
      <c r="F7" s="90"/>
      <c r="G7" s="90"/>
      <c r="H7" s="90"/>
      <c r="I7" s="90"/>
      <c r="J7" s="90"/>
    </row>
    <row r="9" spans="1:10" ht="18.75" x14ac:dyDescent="0.3">
      <c r="A9" s="86" t="s">
        <v>143</v>
      </c>
      <c r="B9" s="86" t="s">
        <v>144</v>
      </c>
    </row>
    <row r="11" spans="1:10" x14ac:dyDescent="0.25">
      <c r="B11" s="98" t="s">
        <v>145</v>
      </c>
    </row>
    <row r="13" spans="1:10" x14ac:dyDescent="0.25">
      <c r="B13" s="90"/>
      <c r="C13" s="90"/>
      <c r="D13" s="90"/>
      <c r="F13" s="99" t="s">
        <v>12</v>
      </c>
      <c r="G13" s="100" t="s">
        <v>13</v>
      </c>
      <c r="H13" s="101" t="s">
        <v>14</v>
      </c>
    </row>
    <row r="14" spans="1:10" ht="15" customHeight="1" x14ac:dyDescent="0.25">
      <c r="B14" s="102"/>
      <c r="C14" s="102"/>
      <c r="D14" s="184" t="s">
        <v>135</v>
      </c>
      <c r="E14" s="185"/>
      <c r="F14" s="103" t="s">
        <v>146</v>
      </c>
      <c r="G14" s="82"/>
      <c r="H14" s="104" t="s">
        <v>147</v>
      </c>
    </row>
    <row r="15" spans="1:10" ht="15" customHeight="1" x14ac:dyDescent="0.25">
      <c r="B15" s="102"/>
      <c r="C15" s="102"/>
      <c r="D15" s="184" t="s">
        <v>136</v>
      </c>
      <c r="E15" s="185"/>
      <c r="F15" s="103" t="s">
        <v>148</v>
      </c>
      <c r="G15" s="83"/>
      <c r="H15" s="105" t="s">
        <v>147</v>
      </c>
    </row>
    <row r="16" spans="1:10" x14ac:dyDescent="0.25">
      <c r="B16" s="90"/>
      <c r="C16" s="90"/>
      <c r="D16" s="90"/>
    </row>
    <row r="17" spans="1:10" x14ac:dyDescent="0.25">
      <c r="B17" s="6" t="s">
        <v>149</v>
      </c>
    </row>
    <row r="19" spans="1:10" x14ac:dyDescent="0.25">
      <c r="F19" s="99" t="s">
        <v>12</v>
      </c>
      <c r="G19" s="100" t="s">
        <v>13</v>
      </c>
      <c r="H19" s="25" t="s">
        <v>14</v>
      </c>
    </row>
    <row r="20" spans="1:10" x14ac:dyDescent="0.25">
      <c r="A20" s="91" t="s">
        <v>123</v>
      </c>
      <c r="B20" s="95" t="str">
        <f>$B$6</f>
        <v>Partida</v>
      </c>
      <c r="C20" s="95" t="str">
        <f>$C$6</f>
        <v>PA</v>
      </c>
      <c r="D20" s="106" t="str">
        <f>$D$6</f>
        <v>AYUDAS ALBAÑILERÍA A LAS INSTALACIONES (*)</v>
      </c>
      <c r="E20" s="107"/>
      <c r="F20" s="95">
        <f>$F$6</f>
        <v>1</v>
      </c>
      <c r="G20" s="96">
        <f>+ROUND(ROUND($G$6,2)*1.19,2)</f>
        <v>6969.25</v>
      </c>
      <c r="H20" s="96">
        <f>+ROUND(+F20*ROUND(G20,2),2)</f>
        <v>6969.25</v>
      </c>
    </row>
    <row r="24" spans="1:10" ht="18.75" x14ac:dyDescent="0.3">
      <c r="A24" s="86" t="s">
        <v>150</v>
      </c>
      <c r="B24" s="86" t="s">
        <v>151</v>
      </c>
    </row>
    <row r="26" spans="1:10" x14ac:dyDescent="0.25">
      <c r="B26" s="98" t="s">
        <v>152</v>
      </c>
    </row>
    <row r="28" spans="1:10" x14ac:dyDescent="0.25">
      <c r="F28" s="99" t="s">
        <v>12</v>
      </c>
      <c r="G28" s="100" t="s">
        <v>13</v>
      </c>
      <c r="H28" s="101" t="s">
        <v>14</v>
      </c>
    </row>
    <row r="29" spans="1:10" ht="15" customHeight="1" x14ac:dyDescent="0.25">
      <c r="B29" s="102"/>
      <c r="C29" s="102"/>
      <c r="D29" s="184" t="s">
        <v>135</v>
      </c>
      <c r="E29" s="185"/>
      <c r="F29" s="108" t="s">
        <v>153</v>
      </c>
      <c r="G29" s="82"/>
      <c r="H29" s="104" t="s">
        <v>154</v>
      </c>
    </row>
    <row r="30" spans="1:10" ht="15" customHeight="1" x14ac:dyDescent="0.25">
      <c r="B30" s="102"/>
      <c r="C30" s="102"/>
      <c r="D30" s="184" t="s">
        <v>136</v>
      </c>
      <c r="E30" s="185"/>
      <c r="F30" s="108" t="s">
        <v>155</v>
      </c>
      <c r="G30" s="83"/>
      <c r="H30" s="105" t="s">
        <v>156</v>
      </c>
    </row>
    <row r="31" spans="1:10" x14ac:dyDescent="0.25">
      <c r="A31" s="109"/>
      <c r="B31" s="109"/>
      <c r="C31" s="109"/>
      <c r="D31" s="109"/>
      <c r="E31" s="110"/>
      <c r="F31" s="111"/>
      <c r="G31" s="112"/>
      <c r="H31" s="113"/>
      <c r="I31" s="114"/>
      <c r="J31" s="114"/>
    </row>
    <row r="32" spans="1:10" x14ac:dyDescent="0.25">
      <c r="A32" s="109"/>
      <c r="B32" s="115" t="s">
        <v>157</v>
      </c>
      <c r="C32" s="109"/>
      <c r="D32" s="109"/>
      <c r="E32" s="110"/>
      <c r="F32" s="111"/>
      <c r="G32" s="112"/>
      <c r="H32" s="113"/>
      <c r="I32" s="114"/>
      <c r="J32" s="114"/>
    </row>
    <row r="34" spans="1:8" x14ac:dyDescent="0.25">
      <c r="B34" s="6" t="s">
        <v>158</v>
      </c>
    </row>
    <row r="36" spans="1:8" x14ac:dyDescent="0.25">
      <c r="F36" s="99" t="s">
        <v>12</v>
      </c>
      <c r="G36" s="100" t="s">
        <v>13</v>
      </c>
      <c r="H36" s="25" t="s">
        <v>14</v>
      </c>
    </row>
    <row r="37" spans="1:8" x14ac:dyDescent="0.25">
      <c r="A37" s="91" t="s">
        <v>123</v>
      </c>
      <c r="B37" s="95" t="str">
        <f>$B$6</f>
        <v>Partida</v>
      </c>
      <c r="C37" s="95" t="str">
        <f>$C$6</f>
        <v>PA</v>
      </c>
      <c r="D37" s="106" t="str">
        <f>$D$6</f>
        <v>AYUDAS ALBAÑILERÍA A LAS INSTALACIONES (*)</v>
      </c>
      <c r="E37" s="107"/>
      <c r="F37" s="95">
        <f>$F$6</f>
        <v>1</v>
      </c>
      <c r="G37" s="96">
        <f>+ROUND($G$6,2)</f>
        <v>5856.51</v>
      </c>
      <c r="H37" s="96">
        <f>+ROUND(+F37*ROUND(G37,2),2)</f>
        <v>5856.51</v>
      </c>
    </row>
    <row r="41" spans="1:8" ht="18.75" x14ac:dyDescent="0.3">
      <c r="A41" s="86" t="s">
        <v>159</v>
      </c>
      <c r="B41" s="86" t="s">
        <v>160</v>
      </c>
    </row>
    <row r="43" spans="1:8" x14ac:dyDescent="0.25">
      <c r="B43" s="98" t="s">
        <v>161</v>
      </c>
    </row>
    <row r="46" spans="1:8" x14ac:dyDescent="0.25">
      <c r="F46" s="99" t="s">
        <v>12</v>
      </c>
      <c r="G46" s="100" t="s">
        <v>13</v>
      </c>
      <c r="H46" s="101" t="s">
        <v>14</v>
      </c>
    </row>
    <row r="47" spans="1:8" ht="15" customHeight="1" x14ac:dyDescent="0.25">
      <c r="B47" s="102"/>
      <c r="C47" s="102"/>
      <c r="D47" s="184" t="s">
        <v>135</v>
      </c>
      <c r="E47" s="185"/>
      <c r="F47" s="108"/>
      <c r="G47" s="116" t="s">
        <v>162</v>
      </c>
      <c r="H47" s="104" t="s">
        <v>147</v>
      </c>
    </row>
    <row r="48" spans="1:8" ht="15" customHeight="1" x14ac:dyDescent="0.25">
      <c r="B48" s="102"/>
      <c r="C48" s="102"/>
      <c r="D48" s="184" t="s">
        <v>136</v>
      </c>
      <c r="E48" s="185"/>
      <c r="F48" s="108"/>
      <c r="G48" s="117" t="s">
        <v>163</v>
      </c>
      <c r="H48" s="105" t="s">
        <v>147</v>
      </c>
    </row>
    <row r="50" spans="1:10" x14ac:dyDescent="0.25">
      <c r="A50" s="6" t="s">
        <v>164</v>
      </c>
    </row>
    <row r="52" spans="1:10" x14ac:dyDescent="0.25">
      <c r="F52" s="99" t="s">
        <v>12</v>
      </c>
      <c r="G52" s="100" t="s">
        <v>13</v>
      </c>
      <c r="H52" s="25" t="s">
        <v>14</v>
      </c>
    </row>
    <row r="53" spans="1:10" x14ac:dyDescent="0.25">
      <c r="A53" s="91" t="s">
        <v>123</v>
      </c>
      <c r="B53" s="95" t="str">
        <f>$B$6</f>
        <v>Partida</v>
      </c>
      <c r="C53" s="95" t="str">
        <f>$C$6</f>
        <v>PA</v>
      </c>
      <c r="D53" s="106" t="str">
        <f>$D$6</f>
        <v>AYUDAS ALBAÑILERÍA A LAS INSTALACIONES (*)</v>
      </c>
      <c r="E53" s="107"/>
      <c r="F53" s="95">
        <f>$F$6</f>
        <v>1</v>
      </c>
      <c r="G53" s="118" t="str">
        <f>+$G$6&amp;" + XX % + YY %"</f>
        <v>5856,51 + XX % + YY %</v>
      </c>
      <c r="H53" s="119" t="str">
        <f>+$G$6&amp;" + XX % + YY %  *  CanPres"</f>
        <v>5856,51 + XX % + YY %  *  CanPres</v>
      </c>
    </row>
    <row r="58" spans="1:10" ht="23.25" x14ac:dyDescent="0.35">
      <c r="A58" s="120" t="s">
        <v>165</v>
      </c>
    </row>
    <row r="60" spans="1:10" x14ac:dyDescent="0.25">
      <c r="B60" s="6" t="s">
        <v>166</v>
      </c>
    </row>
    <row r="63" spans="1:10" x14ac:dyDescent="0.25">
      <c r="F63" s="99" t="s">
        <v>12</v>
      </c>
      <c r="G63" s="100" t="s">
        <v>13</v>
      </c>
      <c r="H63" s="101" t="s">
        <v>14</v>
      </c>
    </row>
    <row r="64" spans="1:10" x14ac:dyDescent="0.25">
      <c r="B64" s="102"/>
      <c r="C64" s="102"/>
      <c r="D64" s="184" t="s">
        <v>135</v>
      </c>
      <c r="E64" s="185"/>
      <c r="F64" s="108"/>
      <c r="G64" s="121">
        <v>0.1</v>
      </c>
      <c r="H64" s="104"/>
      <c r="J64" s="13"/>
    </row>
    <row r="65" spans="1:10" x14ac:dyDescent="0.25">
      <c r="B65" s="102"/>
      <c r="C65" s="102"/>
      <c r="D65" s="184" t="s">
        <v>136</v>
      </c>
      <c r="E65" s="185"/>
      <c r="F65" s="108"/>
      <c r="G65" s="122">
        <v>0.05</v>
      </c>
      <c r="H65" s="105"/>
    </row>
    <row r="67" spans="1:10" x14ac:dyDescent="0.25">
      <c r="A67" s="6" t="s">
        <v>167</v>
      </c>
    </row>
    <row r="69" spans="1:10" x14ac:dyDescent="0.25">
      <c r="F69" s="99" t="s">
        <v>12</v>
      </c>
      <c r="G69" s="100" t="s">
        <v>13</v>
      </c>
      <c r="H69" s="25" t="s">
        <v>14</v>
      </c>
    </row>
    <row r="70" spans="1:10" ht="22.5" x14ac:dyDescent="0.25">
      <c r="A70" s="91" t="s">
        <v>123</v>
      </c>
      <c r="B70" s="92" t="s">
        <v>18</v>
      </c>
      <c r="C70" s="92" t="s">
        <v>141</v>
      </c>
      <c r="D70" s="123" t="s">
        <v>142</v>
      </c>
      <c r="E70" s="94"/>
      <c r="F70" s="124">
        <f>$F$6</f>
        <v>1</v>
      </c>
      <c r="G70" s="125">
        <f>+$G$6*(1+$G$64+$G$65)</f>
        <v>6734.9865000000009</v>
      </c>
      <c r="H70" s="126">
        <f t="shared" ref="H70" si="0">+ROUND(+F70*ROUND(G70,2),2)</f>
        <v>6734.99</v>
      </c>
      <c r="J70" s="127" t="str">
        <f>+ROUND($G$70,2)&amp;" = "&amp;ROUND(G6,2)&amp;" + "&amp;100*$G$64&amp;" % G.G. + "&amp;100*$G$65&amp;" % B.I."</f>
        <v>6734,99 = 5856,51 + 10 % G.G. + 5 % B.I.</v>
      </c>
    </row>
    <row r="71" spans="1:10" x14ac:dyDescent="0.25">
      <c r="J71" s="127"/>
    </row>
    <row r="76" spans="1:10" x14ac:dyDescent="0.25">
      <c r="A76" s="141" t="s">
        <v>185</v>
      </c>
    </row>
    <row r="77" spans="1:10" x14ac:dyDescent="0.25">
      <c r="A77" s="141" t="s">
        <v>186</v>
      </c>
    </row>
    <row r="78" spans="1:10" x14ac:dyDescent="0.25">
      <c r="A78" s="141" t="s">
        <v>187</v>
      </c>
    </row>
  </sheetData>
  <sheetProtection algorithmName="SHA-512" hashValue="hpVjL7cwj918KvUJbQyv7fVryvXZaWLlW7rHAfAGW+EQ89KqpYqt9Z1t/Pk2F/sjXiUdd3vf+EH7jNVkfaiAbg==" saltValue="TL1aryfMGpQPg0fc0r9XYg==" spinCount="100000" sheet="1" objects="1" scenarios="1" selectLockedCells="1" selectUnlockedCells="1"/>
  <mergeCells count="8">
    <mergeCell ref="D64:E64"/>
    <mergeCell ref="D65:E65"/>
    <mergeCell ref="D14:E14"/>
    <mergeCell ref="D15:E15"/>
    <mergeCell ref="D29:E29"/>
    <mergeCell ref="D30:E30"/>
    <mergeCell ref="D47:E47"/>
    <mergeCell ref="D48:E4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2025-08-13T06:17:45Z</cp:lastPrinted>
  <dcterms:created xsi:type="dcterms:W3CDTF">2025-06-23T12:18:17Z</dcterms:created>
  <dcterms:modified xsi:type="dcterms:W3CDTF">2025-08-22T07:17:54Z</dcterms:modified>
</cp:coreProperties>
</file>