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3120-2025 - Instalación Puerta automática Edificio TVE Prado del Rey MADRID(NV)\2 Doc def\"/>
    </mc:Choice>
  </mc:AlternateContent>
  <xr:revisionPtr revIDLastSave="0" documentId="8_{C2F2EBEF-83B4-4812-B49F-9532821B3CBB}" xr6:coauthVersionLast="36" xr6:coauthVersionMax="36" xr10:uidLastSave="{00000000-0000-0000-0000-000000000000}"/>
  <bookViews>
    <workbookView xWindow="-103" yWindow="-103" windowWidth="23254" windowHeight="12454" xr2:uid="{A52B4E31-3FAB-4C67-A221-F7C3CBA493C6}"/>
  </bookViews>
  <sheets>
    <sheet name="Anexo I pag 1 oferta" sheetId="5" r:id="rId1"/>
    <sheet name="Anexo I Tabla Desglose Precio" sheetId="4" r:id="rId2"/>
  </sheets>
  <definedNames>
    <definedName name="_xlnm._FilterDatabase" localSheetId="1" hidden="1">'Anexo I Tabla Desglose Precio'!$A$6:$C$53</definedName>
    <definedName name="_xlnm.Print_Area" localSheetId="0">'Anexo I pag 1 oferta'!$A$3:$I$56</definedName>
    <definedName name="_xlnm.Print_Area" localSheetId="1">'Anexo I Tabla Desglose Precio'!$A$7:$G$58</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8" i="4" l="1"/>
  <c r="G32" i="4"/>
  <c r="G26" i="4"/>
  <c r="G27" i="4"/>
  <c r="G28" i="4"/>
  <c r="G22" i="4"/>
  <c r="G21" i="4"/>
  <c r="G20" i="4"/>
  <c r="G16" i="4"/>
  <c r="G23" i="4" l="1"/>
  <c r="G37" i="4"/>
  <c r="G36" i="4"/>
  <c r="G35" i="4"/>
  <c r="G31" i="4"/>
  <c r="G33" i="4" s="1"/>
  <c r="G25" i="4"/>
  <c r="G17" i="4"/>
  <c r="G18" i="4" s="1"/>
  <c r="G13" i="4"/>
  <c r="G12" i="4"/>
  <c r="G11" i="4"/>
  <c r="G10" i="4"/>
  <c r="G9" i="4"/>
  <c r="G8" i="4"/>
  <c r="G39" i="4" l="1"/>
  <c r="G29" i="4"/>
  <c r="G14" i="4"/>
  <c r="G40" i="4" l="1"/>
  <c r="F42" i="4" s="1"/>
  <c r="G42" i="4" s="1"/>
  <c r="G43" i="4" s="1"/>
  <c r="F48" i="4" l="1"/>
  <c r="G48" i="4" s="1"/>
  <c r="G49" i="4" s="1"/>
  <c r="F45" i="4"/>
  <c r="G45" i="4" s="1"/>
  <c r="G46" i="4" s="1"/>
  <c r="G50" i="4" l="1"/>
  <c r="G51" i="4" s="1"/>
  <c r="E51" i="4" s="1"/>
  <c r="G52" i="4" l="1"/>
  <c r="E52" i="4" s="1"/>
  <c r="G53" i="4" l="1"/>
  <c r="B29" i="5" s="1"/>
</calcChain>
</file>

<file path=xl/sharedStrings.xml><?xml version="1.0" encoding="utf-8"?>
<sst xmlns="http://schemas.openxmlformats.org/spreadsheetml/2006/main" count="156" uniqueCount="126">
  <si>
    <t>Código</t>
  </si>
  <si>
    <t>Ud</t>
  </si>
  <si>
    <t>Resumen</t>
  </si>
  <si>
    <t/>
  </si>
  <si>
    <t>m2</t>
  </si>
  <si>
    <t>u</t>
  </si>
  <si>
    <t>m</t>
  </si>
  <si>
    <t>m²</t>
  </si>
  <si>
    <t>CONTROL DE CALIDAD</t>
  </si>
  <si>
    <t>GESTIÓN DE RESIDUOS DE DEMOLICIÓN Y CONSTRUCCIÓN</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</si>
  <si>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</si>
  <si>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</si>
  <si>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</si>
  <si>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</si>
  <si>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</si>
  <si>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</si>
  <si>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</si>
  <si>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</si>
  <si>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</si>
  <si>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</si>
  <si>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</si>
  <si>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</si>
  <si>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</si>
  <si>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</si>
  <si>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</si>
  <si>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</si>
  <si>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</si>
  <si>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</si>
  <si>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</si>
  <si>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</si>
  <si>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</si>
  <si>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</si>
  <si>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</si>
  <si>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</si>
  <si>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</si>
  <si>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</si>
  <si>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</si>
  <si>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</si>
  <si>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</si>
  <si>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</si>
  <si>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</si>
  <si>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</si>
  <si>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</si>
  <si>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t>
  </si>
  <si>
    <t>U</t>
  </si>
  <si>
    <t>01_01</t>
  </si>
  <si>
    <t>C 01</t>
  </si>
  <si>
    <t>03_01</t>
  </si>
  <si>
    <t>03_02</t>
  </si>
  <si>
    <t>03_03</t>
  </si>
  <si>
    <t>04_03</t>
  </si>
  <si>
    <t>04_04</t>
  </si>
  <si>
    <t>C 05</t>
  </si>
  <si>
    <t>05_01</t>
  </si>
  <si>
    <t>05_02</t>
  </si>
  <si>
    <t>C 06</t>
  </si>
  <si>
    <t>06_01</t>
  </si>
  <si>
    <t>06_02</t>
  </si>
  <si>
    <t>06_03</t>
  </si>
  <si>
    <t>06_04</t>
  </si>
  <si>
    <t>C 07</t>
  </si>
  <si>
    <t>FALSOS TECHOS</t>
  </si>
  <si>
    <t>07_01</t>
  </si>
  <si>
    <t>MONTAJE PLACAS FALSO TECHO RECUPERADAS</t>
  </si>
  <si>
    <t>Total Capítulo 07</t>
  </si>
  <si>
    <t>C 08</t>
  </si>
  <si>
    <t>08_01</t>
  </si>
  <si>
    <t>C 09</t>
  </si>
  <si>
    <t>09_01</t>
  </si>
  <si>
    <t>Total Capítulo 08</t>
  </si>
  <si>
    <t>MONTAJE DE LUMINARIA RECUPERADA EN FALSO TECHO</t>
  </si>
  <si>
    <t>TOTAL CONTRATO</t>
  </si>
  <si>
    <t>ACTUACIONES PREVIAS, DEMOLICIONES Y DESMONTAJES</t>
  </si>
  <si>
    <t>PROTECCIÓN DE ZONAS COLINDANTES AL ÁREA DE INTERVENCIÓN</t>
  </si>
  <si>
    <t>DESMONTAJE Y RETIRADA A VERTEDERO DE PUERTA METÁLICA EXISTENTE</t>
  </si>
  <si>
    <t>DESMONTAJE DE LUMINARIAS</t>
  </si>
  <si>
    <t>DESMONTAJE PLACAS FALSO TECHO CON RECUP.</t>
  </si>
  <si>
    <t>DEMOLICIÓN FALSO TECHO</t>
  </si>
  <si>
    <t>DESMONTAJE CON RECUPERACIÓN DE CHAPADO DE GRANITO EN FACHADA</t>
  </si>
  <si>
    <t>Total 01</t>
  </si>
  <si>
    <t>ALBAÑILERIA, REVESTIMIENTOS, PREFABRICADOS, CHAPADOS Y ALICATADOS</t>
  </si>
  <si>
    <t>REMATES DE ALBAÑILERÍA, ACABADOS Y AYUDAS</t>
  </si>
  <si>
    <t>REPOSICIÓN DE CHAPADO DE GRANITO RECUPERADO</t>
  </si>
  <si>
    <t>Total 02</t>
  </si>
  <si>
    <t>FALSO TECHO FIBRA MINERAL 60x60x25 P.V</t>
  </si>
  <si>
    <t>FALSO TECHO YESO LAMINADO LISO N-13</t>
  </si>
  <si>
    <t>Total 03</t>
  </si>
  <si>
    <t>CARPINTERÍA, CERRAJERÍA Y VIDRIERÍA</t>
  </si>
  <si>
    <t>PUERTA CORREDERA AUTOMÁTICA DE 2 HOJAS + 2 FIJOS. ANTIPÁNICO TOTAL</t>
  </si>
  <si>
    <t>FIJO SUPERIOR</t>
  </si>
  <si>
    <t>ESTRUCTURA AUXILIAR Y REMATES</t>
  </si>
  <si>
    <t>MARQUESINA</t>
  </si>
  <si>
    <t>Total 04</t>
  </si>
  <si>
    <t>PINTURAS Y ACABADOS</t>
  </si>
  <si>
    <t>PINTURA PLÁSTICA</t>
  </si>
  <si>
    <t>VINILADO</t>
  </si>
  <si>
    <t>Total 05</t>
  </si>
  <si>
    <t>INSTALACIONES</t>
  </si>
  <si>
    <t>CABLE TRENZADO ROJO DE COBRE</t>
  </si>
  <si>
    <t>CONEXIÓN LAZO y REPROGRAMACION CENTRAL EXISTENTE</t>
  </si>
  <si>
    <t>LINEA ELECTRICA 3G2.5 mm2 LIBRE HALÓGENOS</t>
  </si>
  <si>
    <t>Total 06</t>
  </si>
  <si>
    <t>01_02</t>
  </si>
  <si>
    <t>01_03</t>
  </si>
  <si>
    <t>01_04</t>
  </si>
  <si>
    <t>01_05</t>
  </si>
  <si>
    <t>01_06</t>
  </si>
  <si>
    <t>02_01</t>
  </si>
  <si>
    <t>02_02</t>
  </si>
  <si>
    <t>04_01</t>
  </si>
  <si>
    <t>04_02</t>
  </si>
  <si>
    <t>S-03120-2025 - Instalación Puerta automática Edificio TVE Prado del Rey MADRID</t>
  </si>
  <si>
    <t>C 02</t>
  </si>
  <si>
    <t>C 03</t>
  </si>
  <si>
    <t>C 04</t>
  </si>
  <si>
    <t>suma capítulos 1-6</t>
  </si>
  <si>
    <t>CONTROL DE CALIDAD (%)</t>
  </si>
  <si>
    <t>GESTIÓN DE RESIDUOS (% )</t>
  </si>
  <si>
    <t>SEGURIDAD Y SALUD (% )</t>
  </si>
  <si>
    <t>Total Capítulo 9</t>
  </si>
  <si>
    <t xml:space="preserve">(*) Cuando no se indiquen otros porcentajes se entenderá que, quedan incluidos en el precio de la oferta el 13% de Gastos Generales y el 6% de Beneficio Industrial 
(**) Los capítulos 7,8 y 9 se obtienen como porcentaje fijo y predeterminado de la suma de las partidas a ejecutar (capítulos 1 a 6, ambos inclusive). </t>
  </si>
  <si>
    <t xml:space="preserve">“Instalación Puerta automática Edificio TVE Prado del Rey MADRID " </t>
  </si>
  <si>
    <t>Expediente n.º S/03120-2025/2025</t>
  </si>
  <si>
    <t>Cantidad</t>
  </si>
  <si>
    <t>Importe Unitario Estimado</t>
  </si>
  <si>
    <t>Total Estimado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</si>
</sst>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0%"/>
    <numFmt numFmtId="165" formatCode="0.00000000%"/>
    <numFmt numFmtId="166" formatCode="0.0000000000%"/>
    <numFmt numFmtId="167" formatCode="0.000%"/>
  </numFmts>
  <fonts count="30"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sz val="9"/>
      <color rgb="FF0070C0"/>
      <name val="Calibri"/>
      <family val="2"/>
      <scheme val="minor"/>
    </font>
    <font>
      <b/>
      <sz val="8"/>
      <color rgb="FF0070C0"/>
      <name val="Calibri"/>
      <family val="2"/>
      <scheme val="minor"/>
    </font>
    <font>
      <sz val="8"/>
      <color rgb="FF0070C0"/>
      <name val="Calibri"/>
      <family val="2"/>
      <scheme val="minor"/>
    </font>
    <font>
      <b/>
      <i/>
      <sz val="9"/>
      <color theme="1"/>
      <name val="Calibri"/>
      <family val="2"/>
      <scheme val="minor"/>
    </font>
    <font>
      <sz val="8"/>
      <color rgb="FF000000"/>
      <name val="Calibri"/>
      <family val="2"/>
      <scheme val="minor"/>
    </font>
  </fonts>
  <fills count="8">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F0F0F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115">
    <xf numFmtId="0" fontId="0" fillId="0" borderId="0" xfId="0"/>
    <xf numFmtId="0" fontId="0" fillId="0" borderId="0" xfId="0" applyProtection="1"/>
    <xf numFmtId="0" fontId="0" fillId="0" borderId="0" xfId="0" applyBorder="1" applyProtection="1"/>
    <xf numFmtId="0" fontId="15" fillId="0" borderId="9" xfId="0" applyFont="1" applyBorder="1" applyAlignment="1" applyProtection="1">
      <alignment horizontal="left" vertical="center" wrapText="1"/>
    </xf>
    <xf numFmtId="0" fontId="15" fillId="0" borderId="3" xfId="0" applyFont="1" applyBorder="1" applyAlignment="1" applyProtection="1">
      <alignment horizontal="left" vertical="center" wrapText="1"/>
    </xf>
    <xf numFmtId="10" fontId="17" fillId="3" borderId="10" xfId="0" applyNumberFormat="1" applyFont="1" applyFill="1" applyBorder="1" applyAlignment="1" applyProtection="1">
      <alignment horizontal="right" vertical="center"/>
    </xf>
    <xf numFmtId="2" fontId="17" fillId="3" borderId="11" xfId="0" applyNumberFormat="1" applyFont="1" applyFill="1" applyBorder="1" applyAlignment="1" applyProtection="1">
      <alignment horizontal="right" vertical="center" indent="4"/>
      <protection locked="0"/>
    </xf>
    <xf numFmtId="2" fontId="17" fillId="3"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0" fontId="6" fillId="0" borderId="1" xfId="0"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4" fillId="3" borderId="1" xfId="0" applyNumberFormat="1" applyFont="1" applyFill="1" applyBorder="1" applyAlignment="1" applyProtection="1">
      <alignment vertical="top"/>
      <protection locked="0"/>
    </xf>
    <xf numFmtId="3" fontId="25" fillId="0" borderId="3" xfId="0" applyNumberFormat="1" applyFont="1" applyBorder="1" applyAlignment="1" applyProtection="1">
      <alignment horizontal="right" vertical="top"/>
    </xf>
    <xf numFmtId="49" fontId="26" fillId="0" borderId="3" xfId="0" applyNumberFormat="1" applyFont="1" applyBorder="1" applyAlignment="1" applyProtection="1">
      <alignment horizontal="right" vertical="top" wrapText="1"/>
    </xf>
    <xf numFmtId="4" fontId="26" fillId="3" borderId="1" xfId="0" applyNumberFormat="1" applyFont="1" applyFill="1" applyBorder="1" applyAlignment="1" applyProtection="1">
      <alignment vertical="top"/>
    </xf>
    <xf numFmtId="164" fontId="0" fillId="0" borderId="0" xfId="0" applyNumberFormat="1" applyFill="1" applyProtection="1"/>
    <xf numFmtId="165" fontId="0" fillId="0" borderId="0" xfId="0" applyNumberFormat="1" applyProtection="1"/>
    <xf numFmtId="166" fontId="0" fillId="0" borderId="0" xfId="0" applyNumberFormat="1" applyProtection="1"/>
    <xf numFmtId="0" fontId="24" fillId="0" borderId="0" xfId="0" applyFont="1" applyFill="1" applyProtection="1"/>
    <xf numFmtId="4" fontId="26" fillId="0" borderId="3" xfId="0" applyNumberFormat="1" applyFont="1" applyBorder="1" applyAlignment="1" applyProtection="1">
      <alignment vertical="top"/>
    </xf>
    <xf numFmtId="4" fontId="26" fillId="2" borderId="3" xfId="0" applyNumberFormat="1" applyFont="1" applyFill="1" applyBorder="1" applyAlignment="1" applyProtection="1">
      <alignment vertical="top"/>
    </xf>
    <xf numFmtId="4" fontId="26" fillId="2" borderId="4" xfId="0" applyNumberFormat="1" applyFont="1" applyFill="1" applyBorder="1" applyAlignment="1" applyProtection="1">
      <alignment vertical="top"/>
    </xf>
    <xf numFmtId="4" fontId="26" fillId="0" borderId="3" xfId="0" applyNumberFormat="1" applyFont="1" applyFill="1" applyBorder="1" applyAlignment="1" applyProtection="1">
      <alignment vertical="top"/>
    </xf>
    <xf numFmtId="4" fontId="27" fillId="5" borderId="1" xfId="0" applyNumberFormat="1" applyFont="1" applyFill="1" applyBorder="1" applyAlignment="1" applyProtection="1">
      <alignment vertical="top"/>
    </xf>
    <xf numFmtId="4" fontId="26" fillId="5" borderId="1" xfId="0" applyNumberFormat="1" applyFont="1" applyFill="1" applyBorder="1" applyAlignment="1" applyProtection="1">
      <alignment vertical="top"/>
    </xf>
    <xf numFmtId="4" fontId="27" fillId="5" borderId="2" xfId="0" applyNumberFormat="1" applyFont="1" applyFill="1" applyBorder="1" applyAlignment="1" applyProtection="1">
      <alignment vertical="top"/>
    </xf>
    <xf numFmtId="0" fontId="1" fillId="6"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0" fontId="9" fillId="0" borderId="1" xfId="0" applyFont="1" applyBorder="1" applyAlignment="1" applyProtection="1">
      <alignment horizontal="center" vertical="top" wrapText="1"/>
    </xf>
    <xf numFmtId="0" fontId="28" fillId="0" borderId="1" xfId="0" applyFont="1" applyBorder="1" applyAlignment="1" applyProtection="1">
      <alignment horizontal="center" vertical="top" wrapText="1"/>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3" fontId="25" fillId="0" borderId="3" xfId="0" applyNumberFormat="1" applyFont="1" applyBorder="1" applyAlignment="1" applyProtection="1">
      <alignment horizontal="right" vertical="top"/>
    </xf>
    <xf numFmtId="3" fontId="25" fillId="0" borderId="4" xfId="0" applyNumberFormat="1" applyFont="1" applyBorder="1" applyAlignment="1" applyProtection="1">
      <alignment horizontal="right" vertical="top"/>
    </xf>
    <xf numFmtId="0" fontId="0" fillId="3" borderId="12" xfId="0" applyFill="1" applyBorder="1" applyAlignment="1" applyProtection="1">
      <alignment horizontal="center" vertical="top"/>
      <protection locked="0"/>
    </xf>
    <xf numFmtId="0" fontId="1" fillId="0" borderId="2" xfId="0" applyFont="1" applyBorder="1" applyAlignment="1" applyProtection="1">
      <alignment horizontal="left" vertical="top" wrapText="1"/>
    </xf>
    <xf numFmtId="0" fontId="1" fillId="0" borderId="3" xfId="0" applyFont="1" applyBorder="1" applyAlignment="1" applyProtection="1">
      <alignment horizontal="left" vertical="top" wrapText="1"/>
    </xf>
    <xf numFmtId="0" fontId="1" fillId="0" borderId="4" xfId="0" applyFont="1" applyBorder="1" applyAlignment="1" applyProtection="1">
      <alignment horizontal="left" vertical="top" wrapText="1"/>
    </xf>
    <xf numFmtId="4" fontId="6" fillId="3" borderId="4" xfId="0" applyNumberFormat="1" applyFont="1" applyFill="1" applyBorder="1" applyAlignment="1" applyProtection="1">
      <alignment vertical="top"/>
      <protection locked="0"/>
    </xf>
    <xf numFmtId="4" fontId="6" fillId="3" borderId="3" xfId="0" applyNumberFormat="1" applyFont="1" applyFill="1" applyBorder="1" applyAlignment="1" applyProtection="1">
      <alignment vertical="top"/>
      <protection locked="0"/>
    </xf>
    <xf numFmtId="0" fontId="29" fillId="7" borderId="1" xfId="0" applyFont="1" applyFill="1" applyBorder="1" applyAlignment="1">
      <alignment horizontal="left" vertical="center"/>
    </xf>
    <xf numFmtId="0" fontId="29" fillId="0" borderId="1" xfId="0" applyFont="1" applyBorder="1" applyAlignment="1">
      <alignment horizontal="left" vertical="center"/>
    </xf>
    <xf numFmtId="0" fontId="29" fillId="0" borderId="1" xfId="0" applyFont="1" applyBorder="1" applyAlignment="1">
      <alignment horizontal="left" vertical="center" wrapText="1"/>
    </xf>
    <xf numFmtId="0" fontId="29" fillId="0" borderId="1" xfId="0" applyFont="1" applyBorder="1" applyAlignment="1">
      <alignment horizontal="right" vertical="center"/>
    </xf>
    <xf numFmtId="0" fontId="15" fillId="0" borderId="1" xfId="0" applyFont="1" applyBorder="1" applyAlignment="1">
      <alignment horizontal="right" vertical="center" wrapText="1"/>
    </xf>
    <xf numFmtId="49" fontId="4" fillId="2" borderId="1" xfId="0" applyNumberFormat="1" applyFont="1" applyFill="1" applyBorder="1" applyAlignment="1" applyProtection="1">
      <alignment vertical="top" wrapText="1"/>
    </xf>
    <xf numFmtId="0" fontId="0" fillId="3" borderId="0" xfId="0" applyFill="1" applyBorder="1" applyAlignment="1" applyProtection="1">
      <alignment horizontal="center" vertical="top"/>
      <protection locked="0"/>
    </xf>
    <xf numFmtId="49" fontId="4" fillId="2" borderId="3" xfId="0" applyNumberFormat="1" applyFont="1" applyFill="1" applyBorder="1" applyAlignment="1" applyProtection="1">
      <alignment horizontal="center" vertical="center" wrapText="1"/>
    </xf>
    <xf numFmtId="167" fontId="27" fillId="0" borderId="3" xfId="0" applyNumberFormat="1" applyFont="1" applyBorder="1" applyAlignment="1" applyProtection="1">
      <alignment vertical="top" wrapText="1"/>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zoomScale="40" zoomScaleNormal="40" workbookViewId="0">
      <pane ySplit="9" topLeftCell="A12" activePane="bottomLeft" state="frozen"/>
      <selection pane="bottomLeft" activeCell="B12" sqref="B12:E12"/>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11" customFormat="1" ht="75" customHeight="1" x14ac:dyDescent="0.4">
      <c r="A2" s="88" t="s">
        <v>16</v>
      </c>
      <c r="B2" s="88"/>
      <c r="C2" s="88"/>
      <c r="D2" s="88"/>
      <c r="E2" s="88"/>
      <c r="F2" s="88"/>
      <c r="G2" s="88"/>
      <c r="H2" s="88"/>
      <c r="I2" s="88"/>
    </row>
    <row r="5" spans="1:9" x14ac:dyDescent="0.4">
      <c r="D5" s="12"/>
      <c r="E5" s="12"/>
      <c r="F5" s="13"/>
      <c r="G5" s="13"/>
      <c r="H5" s="13"/>
      <c r="I5" s="14" t="s">
        <v>121</v>
      </c>
    </row>
    <row r="6" spans="1:9" x14ac:dyDescent="0.4">
      <c r="D6" s="12"/>
      <c r="E6" s="12"/>
      <c r="F6" s="13"/>
      <c r="G6" s="13"/>
      <c r="H6" s="13"/>
      <c r="I6" s="14"/>
    </row>
    <row r="7" spans="1:9" x14ac:dyDescent="0.4">
      <c r="D7" s="12"/>
      <c r="E7" s="12"/>
      <c r="F7" s="13"/>
      <c r="G7" s="13"/>
      <c r="H7" s="13"/>
      <c r="I7" s="15" t="s">
        <v>122</v>
      </c>
    </row>
    <row r="8" spans="1:9" ht="25" customHeight="1" x14ac:dyDescent="0.4"/>
    <row r="9" spans="1:9" ht="18.45" x14ac:dyDescent="0.5">
      <c r="A9" s="89" t="s">
        <v>17</v>
      </c>
      <c r="B9" s="89"/>
      <c r="C9" s="89"/>
      <c r="D9" s="89"/>
      <c r="E9" s="89"/>
      <c r="F9" s="89"/>
      <c r="G9" s="89"/>
      <c r="H9" s="89"/>
      <c r="I9" s="89"/>
    </row>
    <row r="10" spans="1:9" ht="15" customHeight="1" x14ac:dyDescent="0.4"/>
    <row r="11" spans="1:9" ht="15" customHeight="1" x14ac:dyDescent="0.4"/>
    <row r="12" spans="1:9" x14ac:dyDescent="0.4">
      <c r="A12" s="11" t="s">
        <v>18</v>
      </c>
      <c r="B12" s="90"/>
      <c r="C12" s="90"/>
      <c r="D12" s="90"/>
      <c r="E12" s="90"/>
      <c r="F12" s="82" t="s">
        <v>19</v>
      </c>
      <c r="G12" s="82"/>
      <c r="H12" s="82"/>
      <c r="I12" s="16"/>
    </row>
    <row r="13" spans="1:9" x14ac:dyDescent="0.4">
      <c r="A13" s="91" t="s">
        <v>20</v>
      </c>
      <c r="B13" s="91"/>
      <c r="C13" s="91"/>
      <c r="D13" s="91"/>
      <c r="E13" s="91"/>
      <c r="F13" s="91"/>
      <c r="G13" s="91"/>
      <c r="H13" s="91"/>
      <c r="I13" s="17"/>
    </row>
    <row r="14" spans="1:9" x14ac:dyDescent="0.4">
      <c r="A14" s="18"/>
      <c r="B14" s="18"/>
      <c r="C14" s="18"/>
      <c r="D14" s="18"/>
      <c r="E14" s="18"/>
      <c r="F14" s="18"/>
      <c r="G14" s="18"/>
      <c r="H14" s="18"/>
      <c r="I14" s="17"/>
    </row>
    <row r="15" spans="1:9" x14ac:dyDescent="0.4">
      <c r="A15" s="11" t="s">
        <v>21</v>
      </c>
      <c r="B15" s="11"/>
      <c r="C15" s="19"/>
      <c r="D15" s="82" t="s">
        <v>22</v>
      </c>
      <c r="E15" s="82"/>
      <c r="F15" s="84"/>
      <c r="G15" s="84"/>
      <c r="H15" s="84"/>
      <c r="I15" s="84"/>
    </row>
    <row r="16" spans="1:9" x14ac:dyDescent="0.4">
      <c r="B16" s="20"/>
      <c r="C16" s="20" t="s">
        <v>23</v>
      </c>
      <c r="D16" s="20"/>
      <c r="E16" s="20"/>
      <c r="F16" s="20" t="s">
        <v>24</v>
      </c>
      <c r="G16" s="20"/>
      <c r="H16" s="20"/>
      <c r="I16" s="11"/>
    </row>
    <row r="17" spans="1:9" x14ac:dyDescent="0.4">
      <c r="B17" s="20"/>
      <c r="C17" s="20"/>
      <c r="D17" s="20"/>
      <c r="E17" s="20"/>
      <c r="F17" s="20"/>
      <c r="G17" s="20"/>
      <c r="H17" s="20"/>
      <c r="I17" s="11"/>
    </row>
    <row r="18" spans="1:9" x14ac:dyDescent="0.4">
      <c r="A18" s="11" t="s">
        <v>25</v>
      </c>
      <c r="B18" s="16"/>
      <c r="C18" s="82" t="s">
        <v>26</v>
      </c>
      <c r="D18" s="82"/>
      <c r="E18" s="83"/>
      <c r="F18" s="83"/>
      <c r="G18" s="83"/>
      <c r="H18" s="21" t="s">
        <v>27</v>
      </c>
      <c r="I18" s="22"/>
    </row>
    <row r="19" spans="1:9" s="23" customFormat="1" x14ac:dyDescent="0.4">
      <c r="B19" s="24"/>
      <c r="C19" s="25"/>
      <c r="D19" s="25"/>
      <c r="E19" s="26"/>
      <c r="F19" s="26"/>
      <c r="G19" s="26"/>
      <c r="H19" s="26"/>
      <c r="I19" s="26"/>
    </row>
    <row r="20" spans="1:9" s="23" customFormat="1" x14ac:dyDescent="0.4">
      <c r="B20" s="24"/>
      <c r="C20" s="25"/>
      <c r="D20" s="25"/>
      <c r="E20" s="26"/>
      <c r="F20" s="26"/>
      <c r="G20" s="26"/>
      <c r="H20" s="26"/>
      <c r="I20" s="26"/>
    </row>
    <row r="21" spans="1:9" s="23" customFormat="1" x14ac:dyDescent="0.4">
      <c r="A21" s="27" t="s">
        <v>28</v>
      </c>
      <c r="B21" s="24"/>
      <c r="C21" s="84"/>
      <c r="D21" s="84"/>
      <c r="E21" s="84"/>
      <c r="F21" s="84"/>
      <c r="G21" s="84"/>
      <c r="H21" s="26" t="s">
        <v>29</v>
      </c>
      <c r="I21" s="22"/>
    </row>
    <row r="22" spans="1:9" s="23" customFormat="1" x14ac:dyDescent="0.4">
      <c r="A22" s="27"/>
      <c r="B22" s="24"/>
      <c r="C22" s="25"/>
      <c r="D22" s="25"/>
      <c r="E22" s="25"/>
      <c r="F22" s="25"/>
      <c r="G22" s="25"/>
      <c r="H22" s="26"/>
      <c r="I22" s="21"/>
    </row>
    <row r="23" spans="1:9" x14ac:dyDescent="0.4">
      <c r="A23" s="11" t="s">
        <v>30</v>
      </c>
      <c r="B23" s="11"/>
      <c r="C23" s="11"/>
      <c r="D23" s="11"/>
      <c r="E23" s="11"/>
      <c r="F23" s="11"/>
      <c r="G23" s="11"/>
      <c r="H23" s="11"/>
      <c r="I23" s="11"/>
    </row>
    <row r="24" spans="1:9" ht="15" customHeight="1" x14ac:dyDescent="0.4">
      <c r="A24" s="11"/>
      <c r="B24" s="11"/>
      <c r="C24" s="11"/>
      <c r="D24" s="11"/>
      <c r="E24" s="11"/>
      <c r="F24" s="11"/>
      <c r="G24" s="11"/>
      <c r="H24" s="11"/>
      <c r="I24" s="11"/>
    </row>
    <row r="25" spans="1:9" ht="56.25" customHeight="1" x14ac:dyDescent="0.4">
      <c r="A25" s="85" t="s">
        <v>31</v>
      </c>
      <c r="B25" s="85"/>
      <c r="C25" s="85"/>
      <c r="D25" s="85"/>
      <c r="E25" s="85"/>
      <c r="F25" s="85"/>
      <c r="G25" s="85"/>
      <c r="H25" s="85"/>
      <c r="I25" s="11"/>
    </row>
    <row r="26" spans="1:9" ht="15" customHeight="1" x14ac:dyDescent="0.4">
      <c r="A26" s="11"/>
      <c r="B26" s="11"/>
      <c r="C26" s="11"/>
      <c r="D26" s="11"/>
      <c r="E26" s="11"/>
      <c r="F26" s="11"/>
      <c r="G26" s="11"/>
      <c r="H26" s="11"/>
      <c r="I26" s="11"/>
    </row>
    <row r="27" spans="1:9" ht="15" customHeight="1" x14ac:dyDescent="0.4">
      <c r="A27" s="11" t="s">
        <v>32</v>
      </c>
      <c r="B27" s="11"/>
      <c r="C27" s="11"/>
      <c r="D27" s="11"/>
      <c r="E27" s="11"/>
      <c r="F27" s="11"/>
      <c r="G27" s="11"/>
      <c r="H27" s="11"/>
    </row>
    <row r="28" spans="1:9" ht="15" customHeight="1" x14ac:dyDescent="0.4">
      <c r="A28" s="11"/>
      <c r="B28" s="11"/>
      <c r="C28" s="11"/>
      <c r="D28" s="11"/>
      <c r="E28" s="11"/>
      <c r="F28" s="11"/>
      <c r="G28" s="11"/>
      <c r="H28" s="11"/>
    </row>
    <row r="29" spans="1:9" ht="15" customHeight="1" x14ac:dyDescent="0.4">
      <c r="A29" s="11" t="s">
        <v>33</v>
      </c>
      <c r="B29" s="86">
        <f>+IF('Anexo I Tabla Desglose Precio'!G53&lt;=19225.12,'Anexo I Tabla Desglose Precio'!G53,"ERROR: no debe superar 19225,12")</f>
        <v>0</v>
      </c>
      <c r="C29" s="87"/>
      <c r="D29" s="11" t="s">
        <v>34</v>
      </c>
      <c r="E29" s="11"/>
      <c r="F29" s="11"/>
      <c r="G29" s="11"/>
      <c r="H29" s="11"/>
    </row>
    <row r="30" spans="1:9" ht="15" customHeight="1" x14ac:dyDescent="0.4">
      <c r="A30" s="11"/>
      <c r="B30" s="11"/>
      <c r="C30" s="11"/>
      <c r="D30" s="11"/>
      <c r="E30" s="11"/>
      <c r="F30" s="11"/>
      <c r="G30" s="11"/>
      <c r="H30" s="11"/>
    </row>
    <row r="31" spans="1:9" ht="15" customHeight="1" x14ac:dyDescent="0.4">
      <c r="A31" s="28"/>
      <c r="B31" s="11"/>
      <c r="C31" s="11"/>
      <c r="D31" s="11"/>
      <c r="E31" s="11"/>
      <c r="F31" s="11"/>
      <c r="G31" s="11"/>
      <c r="H31" s="11"/>
    </row>
    <row r="32" spans="1:9" ht="15" customHeight="1" x14ac:dyDescent="0.4">
      <c r="A32" s="11"/>
      <c r="B32" s="11"/>
      <c r="C32" s="11"/>
      <c r="D32" s="11"/>
      <c r="E32" s="11"/>
      <c r="F32" s="11"/>
      <c r="G32" s="11"/>
      <c r="H32" s="11"/>
      <c r="I32" s="11"/>
    </row>
    <row r="33" spans="1:9" ht="35.15" customHeight="1" x14ac:dyDescent="0.4">
      <c r="A33" s="80" t="s">
        <v>35</v>
      </c>
      <c r="B33" s="80"/>
      <c r="C33" s="80"/>
      <c r="D33" s="80"/>
      <c r="E33" s="80"/>
      <c r="F33" s="80"/>
      <c r="G33" s="80"/>
      <c r="H33" s="80"/>
      <c r="I33" s="11"/>
    </row>
    <row r="34" spans="1:9" ht="27" customHeight="1" x14ac:dyDescent="0.4">
      <c r="A34" s="11"/>
      <c r="B34" s="11"/>
      <c r="C34" s="11"/>
      <c r="D34" s="11"/>
      <c r="E34" s="11"/>
      <c r="F34" s="11"/>
      <c r="G34" s="11"/>
      <c r="H34" s="11"/>
      <c r="I34" s="11"/>
    </row>
    <row r="35" spans="1:9" ht="27" customHeight="1" x14ac:dyDescent="0.4">
      <c r="A35" s="80" t="s">
        <v>36</v>
      </c>
      <c r="B35" s="80"/>
      <c r="C35" s="80"/>
      <c r="D35" s="80"/>
      <c r="E35" s="80"/>
      <c r="F35" s="80"/>
      <c r="G35" s="80"/>
      <c r="H35" s="80"/>
      <c r="I35" s="11"/>
    </row>
    <row r="36" spans="1:9" ht="27" customHeight="1" x14ac:dyDescent="0.4">
      <c r="A36" s="11"/>
      <c r="B36" s="11"/>
      <c r="C36" s="11"/>
      <c r="D36" s="11"/>
      <c r="E36" s="11"/>
      <c r="F36" s="11"/>
      <c r="G36" s="11"/>
      <c r="H36" s="11"/>
      <c r="I36" s="11"/>
    </row>
    <row r="37" spans="1:9" ht="27" customHeight="1" x14ac:dyDescent="0.4">
      <c r="A37" s="80" t="s">
        <v>37</v>
      </c>
      <c r="B37" s="80"/>
      <c r="C37" s="80"/>
      <c r="D37" s="80"/>
      <c r="E37" s="80"/>
      <c r="F37" s="80"/>
      <c r="G37" s="80"/>
      <c r="H37" s="80"/>
      <c r="I37" s="11"/>
    </row>
    <row r="38" spans="1:9" ht="27" customHeight="1" x14ac:dyDescent="0.4">
      <c r="A38" s="11"/>
      <c r="B38" s="11"/>
      <c r="C38" s="11"/>
      <c r="D38" s="11"/>
      <c r="E38" s="11"/>
      <c r="F38" s="11"/>
      <c r="G38" s="11"/>
      <c r="H38" s="11"/>
      <c r="I38" s="11"/>
    </row>
    <row r="39" spans="1:9" ht="43.5" customHeight="1" x14ac:dyDescent="0.4">
      <c r="A39" s="80" t="s">
        <v>38</v>
      </c>
      <c r="B39" s="80"/>
      <c r="C39" s="80"/>
      <c r="D39" s="80"/>
      <c r="E39" s="80"/>
      <c r="F39" s="80"/>
      <c r="G39" s="80"/>
      <c r="H39" s="80"/>
      <c r="I39" s="11"/>
    </row>
    <row r="40" spans="1:9" ht="27" customHeight="1" x14ac:dyDescent="0.4">
      <c r="A40" s="29"/>
      <c r="B40" s="29"/>
      <c r="C40" s="29"/>
      <c r="D40" s="29"/>
      <c r="E40" s="29"/>
      <c r="F40" s="29"/>
      <c r="G40" s="29"/>
      <c r="H40" s="29"/>
      <c r="I40" s="11"/>
    </row>
    <row r="41" spans="1:9" x14ac:dyDescent="0.4">
      <c r="A41" s="30" t="s">
        <v>39</v>
      </c>
      <c r="B41" s="11"/>
      <c r="C41" s="11"/>
      <c r="D41" s="11"/>
      <c r="E41" s="11"/>
      <c r="F41" s="11"/>
      <c r="G41" s="11"/>
      <c r="H41" s="11"/>
      <c r="I41" s="11"/>
    </row>
    <row r="42" spans="1:9" ht="8.15" customHeight="1" x14ac:dyDescent="0.4">
      <c r="A42" s="11"/>
      <c r="B42" s="11"/>
      <c r="C42" s="11"/>
      <c r="D42" s="11"/>
      <c r="E42" s="11"/>
      <c r="F42" s="11"/>
      <c r="G42" s="11"/>
      <c r="H42" s="11"/>
      <c r="I42" s="11"/>
    </row>
    <row r="47" spans="1:9" x14ac:dyDescent="0.4">
      <c r="B47" s="31" t="s">
        <v>40</v>
      </c>
    </row>
    <row r="55" spans="2:7" x14ac:dyDescent="0.4">
      <c r="B55" s="1" t="s">
        <v>14</v>
      </c>
      <c r="C55" s="81"/>
      <c r="D55" s="81"/>
      <c r="E55" s="81"/>
      <c r="F55" s="81"/>
      <c r="G55" s="81"/>
    </row>
  </sheetData>
  <sheetProtection algorithmName="SHA-512" hashValue="tQ7OpT9tR+0oaLwJczFndM+BJBZ9DTUNt0ZRaQ+NSsl7LU7CfrHkpiamLgKVO34eVo4vqLlN6Daq9arXuR0Swg==" saltValue="ycHiTooPvqxHVEoJ0SEvXQ==" spinCount="100000"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I62"/>
  <sheetViews>
    <sheetView topLeftCell="A41" zoomScale="55" zoomScaleNormal="55" workbookViewId="0">
      <selection activeCell="D48" sqref="D48"/>
    </sheetView>
  </sheetViews>
  <sheetFormatPr baseColWidth="10" defaultColWidth="11.3828125" defaultRowHeight="14.6" x14ac:dyDescent="0.4"/>
  <cols>
    <col min="1" max="1" width="9.53515625" style="1" customWidth="1"/>
    <col min="2" max="2" width="3.84375" style="1" bestFit="1" customWidth="1"/>
    <col min="3" max="3" width="48.3828125" style="1" customWidth="1"/>
    <col min="4" max="4" width="6.53515625" style="1" customWidth="1"/>
    <col min="5" max="5" width="8.15234375" style="1" bestFit="1" customWidth="1"/>
    <col min="6" max="6" width="11.3046875" style="1" customWidth="1"/>
    <col min="7" max="7" width="10.15234375" style="1" bestFit="1" customWidth="1"/>
    <col min="8" max="8" width="11.3828125" style="1"/>
    <col min="9" max="9" width="14.15234375" style="1" bestFit="1" customWidth="1"/>
    <col min="10" max="16384" width="11.3828125" style="1"/>
  </cols>
  <sheetData>
    <row r="1" spans="1:7" ht="73.5" customHeight="1" thickBot="1" x14ac:dyDescent="0.45">
      <c r="A1" s="93" t="s">
        <v>12</v>
      </c>
      <c r="B1" s="94"/>
      <c r="C1" s="94"/>
      <c r="D1" s="94"/>
      <c r="E1" s="94"/>
      <c r="F1" s="94"/>
      <c r="G1" s="95"/>
    </row>
    <row r="2" spans="1:7" ht="60" customHeight="1" x14ac:dyDescent="0.4">
      <c r="A2" s="96" t="s">
        <v>13</v>
      </c>
      <c r="B2" s="96"/>
      <c r="C2" s="96"/>
      <c r="D2" s="96"/>
      <c r="E2" s="96"/>
      <c r="F2" s="96"/>
      <c r="G2" s="96"/>
    </row>
    <row r="3" spans="1:7" x14ac:dyDescent="0.4">
      <c r="A3" s="32"/>
      <c r="B3" s="11"/>
      <c r="C3" s="11"/>
      <c r="D3" s="11"/>
      <c r="E3" s="11"/>
      <c r="F3" s="11"/>
      <c r="G3" s="33"/>
    </row>
    <row r="4" spans="1:7" ht="18.45" x14ac:dyDescent="0.4">
      <c r="A4" s="34" t="s">
        <v>111</v>
      </c>
      <c r="B4" s="11"/>
      <c r="C4" s="11"/>
      <c r="D4" s="11"/>
      <c r="E4" s="11"/>
      <c r="F4" s="11"/>
      <c r="G4" s="33"/>
    </row>
    <row r="5" spans="1:7" ht="5.15" customHeight="1" x14ac:dyDescent="0.4">
      <c r="A5" s="34"/>
      <c r="B5" s="11"/>
      <c r="C5" s="11"/>
      <c r="D5" s="11"/>
      <c r="E5" s="11"/>
      <c r="F5" s="11"/>
      <c r="G5" s="33"/>
    </row>
    <row r="6" spans="1:7" ht="36" x14ac:dyDescent="0.4">
      <c r="A6" s="35" t="s">
        <v>0</v>
      </c>
      <c r="B6" s="35" t="s">
        <v>1</v>
      </c>
      <c r="C6" s="36" t="s">
        <v>2</v>
      </c>
      <c r="D6" s="36"/>
      <c r="E6" s="35" t="s">
        <v>123</v>
      </c>
      <c r="F6" s="79" t="s">
        <v>124</v>
      </c>
      <c r="G6" s="78" t="s">
        <v>125</v>
      </c>
    </row>
    <row r="7" spans="1:7" x14ac:dyDescent="0.4">
      <c r="A7" s="77" t="s">
        <v>46</v>
      </c>
      <c r="B7" s="37" t="s">
        <v>44</v>
      </c>
      <c r="C7" s="38" t="s">
        <v>72</v>
      </c>
      <c r="D7" s="38"/>
      <c r="E7" s="39"/>
      <c r="F7" s="40"/>
      <c r="G7" s="41"/>
    </row>
    <row r="8" spans="1:7" x14ac:dyDescent="0.4">
      <c r="A8" s="106" t="s">
        <v>45</v>
      </c>
      <c r="B8" s="107" t="s">
        <v>4</v>
      </c>
      <c r="C8" s="108" t="s">
        <v>73</v>
      </c>
      <c r="D8" s="108"/>
      <c r="E8" s="109">
        <v>18</v>
      </c>
      <c r="F8" s="104"/>
      <c r="G8" s="45">
        <f t="shared" ref="G8:G11" si="0">+ROUND(+E8*ROUND(F8,2),2)</f>
        <v>0</v>
      </c>
    </row>
    <row r="9" spans="1:7" ht="30" customHeight="1" x14ac:dyDescent="0.4">
      <c r="A9" s="106" t="s">
        <v>102</v>
      </c>
      <c r="B9" s="107" t="s">
        <v>5</v>
      </c>
      <c r="C9" s="108" t="s">
        <v>74</v>
      </c>
      <c r="D9" s="108"/>
      <c r="E9" s="109">
        <v>1</v>
      </c>
      <c r="F9" s="104"/>
      <c r="G9" s="45">
        <f t="shared" si="0"/>
        <v>0</v>
      </c>
    </row>
    <row r="10" spans="1:7" x14ac:dyDescent="0.4">
      <c r="A10" s="106" t="s">
        <v>103</v>
      </c>
      <c r="B10" s="107" t="s">
        <v>5</v>
      </c>
      <c r="C10" s="108" t="s">
        <v>75</v>
      </c>
      <c r="D10" s="108"/>
      <c r="E10" s="109">
        <v>2</v>
      </c>
      <c r="F10" s="104"/>
      <c r="G10" s="45">
        <f t="shared" si="0"/>
        <v>0</v>
      </c>
    </row>
    <row r="11" spans="1:7" x14ac:dyDescent="0.4">
      <c r="A11" s="106" t="s">
        <v>104</v>
      </c>
      <c r="B11" s="107" t="s">
        <v>4</v>
      </c>
      <c r="C11" s="108" t="s">
        <v>76</v>
      </c>
      <c r="D11" s="108"/>
      <c r="E11" s="109">
        <v>0.36</v>
      </c>
      <c r="F11" s="104"/>
      <c r="G11" s="45">
        <f t="shared" si="0"/>
        <v>0</v>
      </c>
    </row>
    <row r="12" spans="1:7" x14ac:dyDescent="0.4">
      <c r="A12" s="106" t="s">
        <v>105</v>
      </c>
      <c r="B12" s="107" t="s">
        <v>4</v>
      </c>
      <c r="C12" s="108" t="s">
        <v>77</v>
      </c>
      <c r="D12" s="108"/>
      <c r="E12" s="109">
        <v>4.88</v>
      </c>
      <c r="F12" s="105"/>
      <c r="G12" s="45">
        <f t="shared" ref="G12:G38" si="1">+ROUND(+E12*ROUND(F12,2),2)</f>
        <v>0</v>
      </c>
    </row>
    <row r="13" spans="1:7" ht="24" customHeight="1" x14ac:dyDescent="0.4">
      <c r="A13" s="106" t="s">
        <v>106</v>
      </c>
      <c r="B13" s="107" t="s">
        <v>4</v>
      </c>
      <c r="C13" s="108" t="s">
        <v>78</v>
      </c>
      <c r="D13" s="108"/>
      <c r="E13" s="109">
        <v>4.57</v>
      </c>
      <c r="F13" s="105"/>
      <c r="G13" s="45">
        <f t="shared" si="1"/>
        <v>0</v>
      </c>
    </row>
    <row r="14" spans="1:7" x14ac:dyDescent="0.4">
      <c r="A14" s="107"/>
      <c r="B14" s="107"/>
      <c r="C14" s="110" t="s">
        <v>79</v>
      </c>
      <c r="D14" s="110"/>
      <c r="E14" s="109">
        <v>1</v>
      </c>
      <c r="F14" s="109"/>
      <c r="G14" s="47">
        <f>SUM(G8:G13)</f>
        <v>0</v>
      </c>
    </row>
    <row r="15" spans="1:7" ht="21.45" x14ac:dyDescent="0.4">
      <c r="A15" s="77" t="s">
        <v>112</v>
      </c>
      <c r="B15" s="37" t="s">
        <v>3</v>
      </c>
      <c r="C15" s="111" t="s">
        <v>80</v>
      </c>
      <c r="D15" s="111"/>
      <c r="E15" s="39"/>
      <c r="F15" s="49"/>
      <c r="G15" s="50"/>
    </row>
    <row r="16" spans="1:7" x14ac:dyDescent="0.4">
      <c r="A16" s="106" t="s">
        <v>107</v>
      </c>
      <c r="B16" s="107" t="s">
        <v>5</v>
      </c>
      <c r="C16" s="108" t="s">
        <v>81</v>
      </c>
      <c r="D16" s="108"/>
      <c r="E16" s="109">
        <v>1</v>
      </c>
      <c r="F16" s="105"/>
      <c r="G16" s="45">
        <f t="shared" si="1"/>
        <v>0</v>
      </c>
    </row>
    <row r="17" spans="1:7" x14ac:dyDescent="0.4">
      <c r="A17" s="106" t="s">
        <v>108</v>
      </c>
      <c r="B17" s="107" t="s">
        <v>4</v>
      </c>
      <c r="C17" s="108" t="s">
        <v>82</v>
      </c>
      <c r="D17" s="108"/>
      <c r="E17" s="109">
        <v>4.57</v>
      </c>
      <c r="F17" s="105"/>
      <c r="G17" s="45">
        <f t="shared" si="1"/>
        <v>0</v>
      </c>
    </row>
    <row r="18" spans="1:7" x14ac:dyDescent="0.4">
      <c r="A18" s="107"/>
      <c r="B18" s="107"/>
      <c r="C18" s="110" t="s">
        <v>83</v>
      </c>
      <c r="D18" s="110"/>
      <c r="E18" s="109">
        <v>1</v>
      </c>
      <c r="F18" s="109"/>
      <c r="G18" s="47">
        <f>SUM(G16+G17)</f>
        <v>0</v>
      </c>
    </row>
    <row r="19" spans="1:7" x14ac:dyDescent="0.4">
      <c r="A19" s="77" t="s">
        <v>113</v>
      </c>
      <c r="B19" s="37" t="s">
        <v>3</v>
      </c>
      <c r="C19" s="111" t="s">
        <v>61</v>
      </c>
      <c r="D19" s="111"/>
      <c r="E19" s="39"/>
      <c r="F19" s="49"/>
      <c r="G19" s="50"/>
    </row>
    <row r="20" spans="1:7" x14ac:dyDescent="0.4">
      <c r="A20" s="106" t="s">
        <v>47</v>
      </c>
      <c r="B20" s="107" t="s">
        <v>7</v>
      </c>
      <c r="C20" s="108" t="s">
        <v>63</v>
      </c>
      <c r="D20" s="108"/>
      <c r="E20" s="109">
        <v>0.36</v>
      </c>
      <c r="F20" s="105"/>
      <c r="G20" s="45">
        <f t="shared" si="1"/>
        <v>0</v>
      </c>
    </row>
    <row r="21" spans="1:7" x14ac:dyDescent="0.4">
      <c r="A21" s="106" t="s">
        <v>48</v>
      </c>
      <c r="B21" s="107" t="s">
        <v>4</v>
      </c>
      <c r="C21" s="108" t="s">
        <v>84</v>
      </c>
      <c r="D21" s="108"/>
      <c r="E21" s="109">
        <v>4.88</v>
      </c>
      <c r="F21" s="105"/>
      <c r="G21" s="45">
        <f t="shared" si="1"/>
        <v>0</v>
      </c>
    </row>
    <row r="22" spans="1:7" x14ac:dyDescent="0.4">
      <c r="A22" s="106" t="s">
        <v>49</v>
      </c>
      <c r="B22" s="107" t="s">
        <v>4</v>
      </c>
      <c r="C22" s="108" t="s">
        <v>85</v>
      </c>
      <c r="D22" s="108"/>
      <c r="E22" s="109">
        <v>4.08</v>
      </c>
      <c r="F22" s="105"/>
      <c r="G22" s="45">
        <f t="shared" si="1"/>
        <v>0</v>
      </c>
    </row>
    <row r="23" spans="1:7" x14ac:dyDescent="0.4">
      <c r="A23" s="107"/>
      <c r="B23" s="107"/>
      <c r="C23" s="110" t="s">
        <v>86</v>
      </c>
      <c r="D23" s="110"/>
      <c r="E23" s="109">
        <v>1</v>
      </c>
      <c r="F23" s="109"/>
      <c r="G23" s="47">
        <f>SUM(G20:G22)</f>
        <v>0</v>
      </c>
    </row>
    <row r="24" spans="1:7" x14ac:dyDescent="0.4">
      <c r="A24" s="77" t="s">
        <v>114</v>
      </c>
      <c r="B24" s="37" t="s">
        <v>3</v>
      </c>
      <c r="C24" s="111" t="s">
        <v>87</v>
      </c>
      <c r="D24" s="111"/>
      <c r="E24" s="39"/>
      <c r="F24" s="49"/>
      <c r="G24" s="50"/>
    </row>
    <row r="25" spans="1:7" ht="26.15" customHeight="1" x14ac:dyDescent="0.4">
      <c r="A25" s="106" t="s">
        <v>109</v>
      </c>
      <c r="B25" s="107" t="s">
        <v>5</v>
      </c>
      <c r="C25" s="108" t="s">
        <v>88</v>
      </c>
      <c r="D25" s="108"/>
      <c r="E25" s="109">
        <v>1</v>
      </c>
      <c r="F25" s="105"/>
      <c r="G25" s="45">
        <f t="shared" si="1"/>
        <v>0</v>
      </c>
    </row>
    <row r="26" spans="1:7" x14ac:dyDescent="0.4">
      <c r="A26" s="106" t="s">
        <v>110</v>
      </c>
      <c r="B26" s="107" t="s">
        <v>5</v>
      </c>
      <c r="C26" s="108" t="s">
        <v>89</v>
      </c>
      <c r="D26" s="108"/>
      <c r="E26" s="109">
        <v>1</v>
      </c>
      <c r="F26" s="105"/>
      <c r="G26" s="45">
        <f t="shared" si="1"/>
        <v>0</v>
      </c>
    </row>
    <row r="27" spans="1:7" x14ac:dyDescent="0.4">
      <c r="A27" s="106" t="s">
        <v>50</v>
      </c>
      <c r="B27" s="107" t="s">
        <v>5</v>
      </c>
      <c r="C27" s="108" t="s">
        <v>90</v>
      </c>
      <c r="D27" s="108"/>
      <c r="E27" s="109">
        <v>1</v>
      </c>
      <c r="F27" s="105"/>
      <c r="G27" s="45">
        <f t="shared" si="1"/>
        <v>0</v>
      </c>
    </row>
    <row r="28" spans="1:7" x14ac:dyDescent="0.4">
      <c r="A28" s="106" t="s">
        <v>51</v>
      </c>
      <c r="B28" s="107" t="s">
        <v>5</v>
      </c>
      <c r="C28" s="108" t="s">
        <v>91</v>
      </c>
      <c r="D28" s="108"/>
      <c r="E28" s="109">
        <v>1</v>
      </c>
      <c r="F28" s="105"/>
      <c r="G28" s="45">
        <f t="shared" si="1"/>
        <v>0</v>
      </c>
    </row>
    <row r="29" spans="1:7" x14ac:dyDescent="0.4">
      <c r="A29" s="107"/>
      <c r="B29" s="107"/>
      <c r="C29" s="110" t="s">
        <v>92</v>
      </c>
      <c r="D29" s="110"/>
      <c r="E29" s="109">
        <v>1</v>
      </c>
      <c r="F29" s="109"/>
      <c r="G29" s="47">
        <f>SUM(G25:G28)</f>
        <v>0</v>
      </c>
    </row>
    <row r="30" spans="1:7" x14ac:dyDescent="0.4">
      <c r="A30" s="77" t="s">
        <v>52</v>
      </c>
      <c r="B30" s="37" t="s">
        <v>3</v>
      </c>
      <c r="C30" s="111" t="s">
        <v>93</v>
      </c>
      <c r="D30" s="111"/>
      <c r="E30" s="39"/>
      <c r="F30" s="49"/>
      <c r="G30" s="50"/>
    </row>
    <row r="31" spans="1:7" x14ac:dyDescent="0.4">
      <c r="A31" s="106" t="s">
        <v>53</v>
      </c>
      <c r="B31" s="107" t="s">
        <v>7</v>
      </c>
      <c r="C31" s="108" t="s">
        <v>94</v>
      </c>
      <c r="D31" s="108"/>
      <c r="E31" s="109">
        <v>2.76</v>
      </c>
      <c r="F31" s="105"/>
      <c r="G31" s="45">
        <f t="shared" si="1"/>
        <v>0</v>
      </c>
    </row>
    <row r="32" spans="1:7" x14ac:dyDescent="0.4">
      <c r="A32" s="106" t="s">
        <v>54</v>
      </c>
      <c r="B32" s="107" t="s">
        <v>7</v>
      </c>
      <c r="C32" s="108" t="s">
        <v>95</v>
      </c>
      <c r="D32" s="108"/>
      <c r="E32" s="109">
        <v>8.14</v>
      </c>
      <c r="F32" s="105"/>
      <c r="G32" s="45">
        <f t="shared" si="1"/>
        <v>0</v>
      </c>
    </row>
    <row r="33" spans="1:9" x14ac:dyDescent="0.4">
      <c r="A33" s="107"/>
      <c r="B33" s="107"/>
      <c r="C33" s="110" t="s">
        <v>96</v>
      </c>
      <c r="D33" s="110"/>
      <c r="E33" s="109">
        <v>1</v>
      </c>
      <c r="F33" s="109"/>
      <c r="G33" s="47">
        <f>SUM(G31:G32)</f>
        <v>0</v>
      </c>
    </row>
    <row r="34" spans="1:9" x14ac:dyDescent="0.4">
      <c r="A34" s="77" t="s">
        <v>55</v>
      </c>
      <c r="B34" s="37" t="s">
        <v>3</v>
      </c>
      <c r="C34" s="111" t="s">
        <v>97</v>
      </c>
      <c r="D34" s="111"/>
      <c r="E34" s="39"/>
      <c r="F34" s="49"/>
      <c r="G34" s="50"/>
    </row>
    <row r="35" spans="1:9" x14ac:dyDescent="0.4">
      <c r="A35" s="106" t="s">
        <v>56</v>
      </c>
      <c r="B35" s="107" t="s">
        <v>5</v>
      </c>
      <c r="C35" s="108" t="s">
        <v>70</v>
      </c>
      <c r="D35" s="108"/>
      <c r="E35" s="109">
        <v>2</v>
      </c>
      <c r="F35" s="105"/>
      <c r="G35" s="45">
        <f t="shared" si="1"/>
        <v>0</v>
      </c>
    </row>
    <row r="36" spans="1:9" x14ac:dyDescent="0.4">
      <c r="A36" s="106" t="s">
        <v>57</v>
      </c>
      <c r="B36" s="107" t="s">
        <v>6</v>
      </c>
      <c r="C36" s="108" t="s">
        <v>98</v>
      </c>
      <c r="D36" s="108"/>
      <c r="E36" s="109">
        <v>20</v>
      </c>
      <c r="F36" s="105"/>
      <c r="G36" s="45">
        <f t="shared" si="1"/>
        <v>0</v>
      </c>
    </row>
    <row r="37" spans="1:9" x14ac:dyDescent="0.4">
      <c r="A37" s="106" t="s">
        <v>58</v>
      </c>
      <c r="B37" s="107" t="s">
        <v>5</v>
      </c>
      <c r="C37" s="108" t="s">
        <v>99</v>
      </c>
      <c r="D37" s="108"/>
      <c r="E37" s="109">
        <v>1</v>
      </c>
      <c r="F37" s="105"/>
      <c r="G37" s="45">
        <f t="shared" si="1"/>
        <v>0</v>
      </c>
    </row>
    <row r="38" spans="1:9" x14ac:dyDescent="0.4">
      <c r="A38" s="106" t="s">
        <v>59</v>
      </c>
      <c r="B38" s="107" t="s">
        <v>6</v>
      </c>
      <c r="C38" s="108" t="s">
        <v>100</v>
      </c>
      <c r="D38" s="108"/>
      <c r="E38" s="109">
        <v>20</v>
      </c>
      <c r="F38" s="105"/>
      <c r="G38" s="45">
        <f t="shared" si="1"/>
        <v>0</v>
      </c>
    </row>
    <row r="39" spans="1:9" x14ac:dyDescent="0.4">
      <c r="A39" s="107"/>
      <c r="B39" s="107"/>
      <c r="C39" s="110" t="s">
        <v>101</v>
      </c>
      <c r="D39" s="110"/>
      <c r="E39" s="109">
        <v>1</v>
      </c>
      <c r="F39" s="109"/>
      <c r="G39" s="47">
        <f>SUM(G35:G38)</f>
        <v>0</v>
      </c>
    </row>
    <row r="40" spans="1:9" ht="15.75" customHeight="1" x14ac:dyDescent="0.4">
      <c r="A40" s="46"/>
      <c r="B40" s="62"/>
      <c r="C40" s="63"/>
      <c r="D40" s="63"/>
      <c r="E40" s="98" t="s">
        <v>115</v>
      </c>
      <c r="F40" s="99"/>
      <c r="G40" s="64">
        <f>SUM(G39,G33,G29,G23,G18,G14)</f>
        <v>0</v>
      </c>
    </row>
    <row r="41" spans="1:9" x14ac:dyDescent="0.4">
      <c r="A41" s="77" t="s">
        <v>60</v>
      </c>
      <c r="B41" s="37" t="s">
        <v>3</v>
      </c>
      <c r="C41" s="38" t="s">
        <v>116</v>
      </c>
      <c r="D41" s="113" t="s">
        <v>43</v>
      </c>
      <c r="E41" s="48"/>
      <c r="F41" s="49"/>
      <c r="G41" s="50"/>
    </row>
    <row r="42" spans="1:9" x14ac:dyDescent="0.4">
      <c r="A42" s="76" t="s">
        <v>62</v>
      </c>
      <c r="B42" s="42" t="s">
        <v>43</v>
      </c>
      <c r="C42" s="43" t="s">
        <v>8</v>
      </c>
      <c r="D42" s="114">
        <v>0.01</v>
      </c>
      <c r="E42" s="44">
        <v>1</v>
      </c>
      <c r="F42" s="75">
        <f>ROUND((+D42*ROUND($G$40,2))/E42,2)</f>
        <v>0</v>
      </c>
      <c r="G42" s="73">
        <f t="shared" ref="G42" si="2">+ROUND(+E42*F42,2)</f>
        <v>0</v>
      </c>
      <c r="I42" s="67"/>
    </row>
    <row r="43" spans="1:9" x14ac:dyDescent="0.4">
      <c r="A43" s="46"/>
      <c r="B43" s="46"/>
      <c r="C43" s="101" t="s">
        <v>64</v>
      </c>
      <c r="D43" s="102"/>
      <c r="E43" s="103"/>
      <c r="F43" s="69"/>
      <c r="G43" s="74">
        <f>SUM(G42)</f>
        <v>0</v>
      </c>
      <c r="I43" s="66"/>
    </row>
    <row r="44" spans="1:9" x14ac:dyDescent="0.4">
      <c r="A44" s="77" t="s">
        <v>65</v>
      </c>
      <c r="B44" s="37" t="s">
        <v>5</v>
      </c>
      <c r="C44" s="38" t="s">
        <v>117</v>
      </c>
      <c r="D44" s="38" t="s">
        <v>43</v>
      </c>
      <c r="E44" s="48"/>
      <c r="F44" s="70"/>
      <c r="G44" s="71"/>
      <c r="I44" s="66"/>
    </row>
    <row r="45" spans="1:9" x14ac:dyDescent="0.4">
      <c r="A45" s="76" t="s">
        <v>66</v>
      </c>
      <c r="B45" s="42" t="s">
        <v>43</v>
      </c>
      <c r="C45" s="43" t="s">
        <v>9</v>
      </c>
      <c r="D45" s="114">
        <v>0.01</v>
      </c>
      <c r="E45" s="44">
        <v>1</v>
      </c>
      <c r="F45" s="75">
        <f>ROUND((+D45*ROUND($G$40,2))/E45,2)</f>
        <v>0</v>
      </c>
      <c r="G45" s="73">
        <f t="shared" ref="G45" si="3">+ROUND(+E45*F45,2)</f>
        <v>0</v>
      </c>
      <c r="I45" s="67"/>
    </row>
    <row r="46" spans="1:9" x14ac:dyDescent="0.4">
      <c r="A46" s="46"/>
      <c r="B46" s="46"/>
      <c r="C46" s="101" t="s">
        <v>69</v>
      </c>
      <c r="D46" s="102"/>
      <c r="E46" s="103"/>
      <c r="F46" s="69"/>
      <c r="G46" s="74">
        <f>SUM(G45)</f>
        <v>0</v>
      </c>
      <c r="I46" s="66"/>
    </row>
    <row r="47" spans="1:9" x14ac:dyDescent="0.4">
      <c r="A47" s="77" t="s">
        <v>67</v>
      </c>
      <c r="B47" s="37" t="s">
        <v>5</v>
      </c>
      <c r="C47" s="38" t="s">
        <v>118</v>
      </c>
      <c r="D47" s="38" t="s">
        <v>43</v>
      </c>
      <c r="E47" s="48"/>
      <c r="F47" s="70"/>
      <c r="G47" s="71"/>
      <c r="I47" s="66"/>
    </row>
    <row r="48" spans="1:9" x14ac:dyDescent="0.4">
      <c r="A48" s="76" t="s">
        <v>68</v>
      </c>
      <c r="B48" s="42" t="s">
        <v>43</v>
      </c>
      <c r="C48" s="43" t="s">
        <v>10</v>
      </c>
      <c r="D48" s="114">
        <v>0.02</v>
      </c>
      <c r="E48" s="44">
        <v>1</v>
      </c>
      <c r="F48" s="75">
        <f>ROUND((+D48*ROUND($G$40,2))/E48,2)</f>
        <v>0</v>
      </c>
      <c r="G48" s="73">
        <f t="shared" ref="G48" si="4">+ROUND(+E48*F48,2)</f>
        <v>0</v>
      </c>
      <c r="I48" s="67"/>
    </row>
    <row r="49" spans="1:9" s="23" customFormat="1" ht="12" customHeight="1" x14ac:dyDescent="0.4">
      <c r="A49" s="51"/>
      <c r="B49" s="51"/>
      <c r="C49" s="101" t="s">
        <v>119</v>
      </c>
      <c r="D49" s="102"/>
      <c r="E49" s="103"/>
      <c r="F49" s="72"/>
      <c r="G49" s="74">
        <f>SUM(G48)</f>
        <v>0</v>
      </c>
      <c r="I49" s="65"/>
    </row>
    <row r="50" spans="1:9" s="23" customFormat="1" ht="12" customHeight="1" x14ac:dyDescent="0.4">
      <c r="A50" s="55"/>
      <c r="B50" s="56"/>
      <c r="C50" s="52" t="s">
        <v>11</v>
      </c>
      <c r="D50" s="52"/>
      <c r="E50" s="53"/>
      <c r="F50" s="54"/>
      <c r="G50" s="47">
        <f>+G40+G43+G46+G49</f>
        <v>0</v>
      </c>
    </row>
    <row r="51" spans="1:9" s="23" customFormat="1" ht="15" customHeight="1" x14ac:dyDescent="0.4">
      <c r="A51" s="55"/>
      <c r="B51" s="56"/>
      <c r="C51" s="3" t="s">
        <v>41</v>
      </c>
      <c r="D51" s="3"/>
      <c r="E51" s="5" t="str">
        <f>+IF(AND($G$50&gt;0,LEN(G51)&lt;=0,LEN(F51)&lt;=0),"13 %",IF(AND($G$50&gt;0,G51&gt;0,LEN(F51)&lt;=0),+(G51/$G$50),""))</f>
        <v/>
      </c>
      <c r="F51" s="6"/>
      <c r="G51" s="61">
        <f>+G50*0.13</f>
        <v>0</v>
      </c>
    </row>
    <row r="52" spans="1:9" s="23" customFormat="1" ht="18.649999999999999" customHeight="1" x14ac:dyDescent="0.4">
      <c r="A52" s="57"/>
      <c r="B52" s="58"/>
      <c r="C52" s="4" t="s">
        <v>42</v>
      </c>
      <c r="D52" s="3"/>
      <c r="E52" s="5" t="str">
        <f>+IF(AND($G$50&gt;0,LEN(G52)&lt;=0,LEN(F52)&lt;=0)," 6 %",IF(AND($G$50&gt;0,G52&gt;0,LEN(F52)&lt;=0),+(G52/$G$50),""))</f>
        <v/>
      </c>
      <c r="F52" s="7"/>
      <c r="G52" s="61">
        <f>+G50*0.06</f>
        <v>0</v>
      </c>
    </row>
    <row r="53" spans="1:9" s="23" customFormat="1" ht="22.2" customHeight="1" x14ac:dyDescent="0.4">
      <c r="A53" s="57"/>
      <c r="B53" s="58"/>
      <c r="C53" s="4" t="s">
        <v>71</v>
      </c>
      <c r="D53" s="4"/>
      <c r="E53" s="59"/>
      <c r="F53" s="59"/>
      <c r="G53" s="60">
        <f>SUBTOTAL(9,G50:G52)</f>
        <v>0</v>
      </c>
      <c r="I53" s="68"/>
    </row>
    <row r="55" spans="1:9" ht="48.9" customHeight="1" x14ac:dyDescent="0.4">
      <c r="A55" s="97" t="s">
        <v>120</v>
      </c>
      <c r="B55" s="97"/>
      <c r="C55" s="97"/>
      <c r="D55" s="97"/>
      <c r="E55" s="97"/>
      <c r="F55" s="97"/>
      <c r="G55" s="97"/>
    </row>
    <row r="58" spans="1:9" s="2" customFormat="1" x14ac:dyDescent="0.4">
      <c r="A58" s="8" t="s">
        <v>14</v>
      </c>
      <c r="B58" s="100"/>
      <c r="C58" s="100"/>
      <c r="D58" s="112"/>
      <c r="E58" s="9"/>
      <c r="F58" s="10"/>
    </row>
    <row r="62" spans="1:9" s="2" customFormat="1" ht="75" customHeight="1" x14ac:dyDescent="0.4">
      <c r="A62" s="92" t="s">
        <v>15</v>
      </c>
      <c r="B62" s="92"/>
      <c r="C62" s="92"/>
      <c r="D62" s="92"/>
      <c r="E62" s="92"/>
      <c r="F62" s="92"/>
      <c r="G62" s="92"/>
    </row>
  </sheetData>
  <sheetProtection algorithmName="SHA-512" hashValue="xNhCx7/wn4emaLwHIVafpFcDy5EOLKE0niKlhWBxQLSXaol6ll1lb5edrdIGfssbnYf5eaH8Nf5N9zMqEGWJEg==" saltValue="EFqxfc00XF1qD410T5qZmA==" spinCount="100000" sheet="1" selectLockedCells="1"/>
  <autoFilter ref="A6:C53" xr:uid="{A2816088-88BE-43D1-9C72-DBC594957508}"/>
  <mergeCells count="9">
    <mergeCell ref="C49:E49"/>
    <mergeCell ref="C43:E43"/>
    <mergeCell ref="C46:E46"/>
    <mergeCell ref="A62:G62"/>
    <mergeCell ref="A1:G1"/>
    <mergeCell ref="A2:G2"/>
    <mergeCell ref="A55:G55"/>
    <mergeCell ref="E40:F40"/>
    <mergeCell ref="B58:C58"/>
  </mergeCells>
  <pageMargins left="0.70866141732283472" right="0.70866141732283472" top="0.74803149606299213" bottom="0.74803149606299213" header="0.31496062992125984" footer="0.31496062992125984"/>
  <pageSetup paperSize="9" scale="69"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2025-04-30T09:36:13Z</cp:lastPrinted>
  <dcterms:created xsi:type="dcterms:W3CDTF">2025-03-07T14:13:09Z</dcterms:created>
  <dcterms:modified xsi:type="dcterms:W3CDTF">2025-08-11T13:17:25Z</dcterms:modified>
</cp:coreProperties>
</file>