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5exp\2753_AdaptNormIncendiosMurcia_MBA-RRJ\"/>
    </mc:Choice>
  </mc:AlternateContent>
  <xr:revisionPtr revIDLastSave="0" documentId="13_ncr:1_{31C0B62D-0821-4CAD-8419-2BB6604B4CB7}" xr6:coauthVersionLast="36" xr6:coauthVersionMax="36" xr10:uidLastSave="{00000000-0000-0000-0000-000000000000}"/>
  <bookViews>
    <workbookView xWindow="0" yWindow="0" windowWidth="28635" windowHeight="12180" xr2:uid="{7AA913B4-97DB-4D5C-9738-BCE48A6CB01A}"/>
  </bookViews>
  <sheets>
    <sheet name="Anexo I pag 1 oferta" sheetId="8" r:id="rId1"/>
    <sheet name="Anexo I Tabla Desglose Precio" sheetId="6" r:id="rId2"/>
    <sheet name="COMO OFERTAR PARTIDAS FIJAS" sheetId="7" r:id="rId3"/>
  </sheets>
  <definedNames>
    <definedName name="_xlnm._FilterDatabase" localSheetId="1" hidden="1">'Anexo I Tabla Desglose Precio'!$A$6:$K$551</definedName>
    <definedName name="_xlnm.Print_Area" localSheetId="0">'Anexo I pag 1 oferta'!$A$3:$J$48</definedName>
    <definedName name="_xlnm.Print_Area" localSheetId="1">'Anexo I Tabla Desglose Precio'!$A$7:$K$555</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70" i="7" l="1"/>
  <c r="G70" i="7" l="1"/>
  <c r="J70" i="7" s="1"/>
  <c r="F70" i="7"/>
  <c r="H53" i="7"/>
  <c r="G53" i="7"/>
  <c r="F53" i="7"/>
  <c r="D53" i="7"/>
  <c r="C53" i="7"/>
  <c r="B53" i="7"/>
  <c r="G37" i="7"/>
  <c r="F37" i="7"/>
  <c r="D37" i="7"/>
  <c r="C37" i="7"/>
  <c r="B37" i="7"/>
  <c r="G20" i="7"/>
  <c r="H20" i="7" s="1"/>
  <c r="F20" i="7"/>
  <c r="D20" i="7"/>
  <c r="C20" i="7"/>
  <c r="B20" i="7"/>
  <c r="J518" i="6"/>
  <c r="H70" i="7" l="1"/>
  <c r="H37" i="7"/>
  <c r="K543" i="6" l="1"/>
  <c r="K540" i="6"/>
  <c r="K537" i="6"/>
  <c r="K534" i="6"/>
  <c r="K530" i="6"/>
  <c r="K525" i="6"/>
  <c r="K522" i="6"/>
  <c r="K515" i="6"/>
  <c r="K510" i="6"/>
  <c r="K502" i="6"/>
  <c r="K494" i="6"/>
  <c r="K491" i="6"/>
  <c r="K480" i="6"/>
  <c r="K439" i="6"/>
  <c r="K431" i="6"/>
  <c r="K428" i="6"/>
  <c r="K361" i="6"/>
  <c r="K355" i="6"/>
  <c r="K350" i="6"/>
  <c r="K345" i="6"/>
  <c r="K340" i="6"/>
  <c r="K336" i="6"/>
  <c r="K333" i="6"/>
  <c r="K330" i="6"/>
  <c r="K326" i="6"/>
  <c r="K322" i="6"/>
  <c r="K318" i="6"/>
  <c r="K314" i="6"/>
  <c r="K308" i="6"/>
  <c r="K302" i="6"/>
  <c r="K296" i="6"/>
  <c r="K289" i="6"/>
  <c r="K285" i="6"/>
  <c r="K281" i="6"/>
  <c r="K278" i="6"/>
  <c r="K275" i="6"/>
  <c r="K271" i="6"/>
  <c r="K268" i="6"/>
  <c r="K264" i="6"/>
  <c r="K250" i="6"/>
  <c r="K236" i="6"/>
  <c r="K157" i="6"/>
  <c r="K146" i="6"/>
  <c r="K141" i="6"/>
  <c r="K137" i="6"/>
  <c r="K50" i="6"/>
  <c r="K46" i="6"/>
  <c r="K37" i="6"/>
  <c r="K32" i="6"/>
  <c r="K25" i="6"/>
  <c r="K22" i="6"/>
  <c r="K18" i="6"/>
  <c r="K15" i="6"/>
  <c r="K12" i="6"/>
  <c r="K9" i="6"/>
  <c r="K528" i="6" l="1"/>
  <c r="K532" i="6"/>
  <c r="K35" i="6"/>
  <c r="K545" i="6"/>
  <c r="K338" i="6"/>
  <c r="K312" i="6"/>
  <c r="K359" i="6"/>
  <c r="K518" i="6" l="1"/>
  <c r="K520" i="6" l="1"/>
  <c r="K546" i="6" s="1"/>
  <c r="K549" i="6" s="1"/>
  <c r="B26" i="8" s="1"/>
  <c r="I548" i="6" l="1"/>
  <c r="I547" i="6"/>
</calcChain>
</file>

<file path=xl/sharedStrings.xml><?xml version="1.0" encoding="utf-8"?>
<sst xmlns="http://schemas.openxmlformats.org/spreadsheetml/2006/main" count="866" uniqueCount="481">
  <si>
    <t>Código</t>
  </si>
  <si>
    <t>Nat</t>
  </si>
  <si>
    <t>Ud</t>
  </si>
  <si>
    <t>Longitud</t>
  </si>
  <si>
    <t>Altura</t>
  </si>
  <si>
    <t>Cantidad</t>
  </si>
  <si>
    <t>CanPres</t>
  </si>
  <si>
    <t>Pres</t>
  </si>
  <si>
    <t>ImpPres</t>
  </si>
  <si>
    <t>01</t>
  </si>
  <si>
    <t>Capítulo</t>
  </si>
  <si>
    <t/>
  </si>
  <si>
    <t>ADECUACIÓN INSTALACIÓN PCI CT MURCIA</t>
  </si>
  <si>
    <t>Demoliciones y Desmontajes</t>
  </si>
  <si>
    <t>Partida</t>
  </si>
  <si>
    <t>u</t>
  </si>
  <si>
    <t>DESMONTAJE DETECTORES DE INCENDIOS</t>
  </si>
  <si>
    <t>Desmontaje de detectores de incendios por medios manuales, desconexión eléctrica, incluida retirada de detector a pie de obra, sin transporte a planta de gestión de resíduos y con parte proporcional de medios auxiliares. Incluso traslado a almacén para su posterior recuperación o traslado a gestor de residuos.</t>
  </si>
  <si>
    <t>Zona actuación</t>
  </si>
  <si>
    <t>DESMONTAJE PULSADORES ALARMA DE INCENDIOS</t>
  </si>
  <si>
    <t>Desmontaje de pulsadores de alarma de incendios por medios manuales, desconexión eléctrica, incluida retirada de pulsador a pie de obra, sin transporte a planta de gestión de resíduos y con parte proporcional de medios auxiliares. Incluso traslado a almacén designado para su posterior recuperación o traslado a gestor de residuos.</t>
  </si>
  <si>
    <t>DESMONTAJE ALARMA SIRENA DE INCENDIOS</t>
  </si>
  <si>
    <t>Desmontaje de sirenas de alarma de incendios por medios manuales, desconexión eléctrica, incluida retirada de sirena pie de obra, sin transporte a planta de gestión de resíduos y con parte proporcional de medios auxiliares. Incluso traslado a almacén para su posterior recuperación o traslado a gestor de residuos.</t>
  </si>
  <si>
    <t>DESMONTAJE CENTRALES DE INCENDIO</t>
  </si>
  <si>
    <t>Desmontaje de central de incendio por medios manuales, incluso desmontaje de anclajes de sujección, desconexión eléctrica, incluida retirada de central a pie de obra, sin transporte a planta de gestión de resíduos y con parte proporcional de medios auxiliares. Incluso traslado a almacén designado para su posterior recuperación o traslado a gestor de residuos.</t>
  </si>
  <si>
    <t>P00 - PLANTA BAJA</t>
  </si>
  <si>
    <t>CENTRAL MONOXIDO</t>
  </si>
  <si>
    <t>DESMONTAJE MÓDULOS CONTROL</t>
  </si>
  <si>
    <t>Desmontaje de módulos por medios manuales, desconexión eléctrica, incluida retirada de módulo a pie de obra, sin transporte a planta de gestión de resíduos y con parte proporcional de medios auxiliares. Incluso traslado a almacén designado para su posterior recuperación o traslado a gestor de residuos.</t>
  </si>
  <si>
    <t>m</t>
  </si>
  <si>
    <t>DESMONTAJE CABLEADO LAZO DE DETECCIÓN</t>
  </si>
  <si>
    <t>Desmontaje de canalizaciones eléctricas, por medios manuales, incluso desmontaje previo de líneas y mecanismos, limpieza y retirada de escombros a pie de carga, sin transporte a vertedero o planta de reciclaje y con parte proporcional de medios auxiliares. Incluso traslado a almacén designado para su posterior recuperación o traslado a gestor de residuos.</t>
  </si>
  <si>
    <t>PS1 - PLANTA SÓTANO</t>
  </si>
  <si>
    <t>P01 - PLANTA PRIMERA</t>
  </si>
  <si>
    <t>P02 - PLANTA SEGUNDA</t>
  </si>
  <si>
    <t>PC - PLANTA CUBIERTA</t>
  </si>
  <si>
    <t>DESMONTAJE, TRASLADO, ACOPIO Y REPOSICION MOBILIARIO ZONAL</t>
  </si>
  <si>
    <t>Desmontaje y traslado de mobiliario y elementos auxiliares (ordenadores, impresoras) que por su posición interfieran con la ejecución de los trabajos previstos en la zona o pudieran verse dañados por los mismos, a lugar de acopio, para su reposición o sustitución después de los trabajos. Incluyendo desconexiones y conexiones, protección de elementos y limpieza. Con p.p. de medios auxiliares.</t>
  </si>
  <si>
    <t>Total 01.01</t>
  </si>
  <si>
    <t>Instalación de Detección y Alarma</t>
  </si>
  <si>
    <t>CIRCUITO SUPERFICIE PVC M20 CABLE RESISTENTE FUEGO 2x1,5 mm2 (AS+)</t>
  </si>
  <si>
    <t>Suministro y Montaje de Manguera resistente al fuego, no propagadora de llama, y no propagadora de incendio en funda roja de dos conductores (2 x 1,5 mm2) apantallados con una cinta de aluminio poliéster y clase Cca-s1b,d1,a1 según reglamentación europea CPR. Incluso tubo PVC para su alojamiento. 
Totalmente instalado y en funcionamiento; i/p.p. de conexiones y medios auxiliares.</t>
  </si>
  <si>
    <t>Lazo 1: Planta sótano</t>
  </si>
  <si>
    <t>Lazo 2: Planta baja</t>
  </si>
  <si>
    <t>Lazo 2: Planta primera</t>
  </si>
  <si>
    <t>Lazo 3: Planta segunda</t>
  </si>
  <si>
    <t>Lazo 3: Cubierta</t>
  </si>
  <si>
    <t>Lazo 4: Lazo libre</t>
  </si>
  <si>
    <t>Lazo monóxido</t>
  </si>
  <si>
    <t>CENTRAL MODULAR DE DETECCIÓN DE INCENDIOS ANALÓGICA AMPLIABLE HASTA 32 LAZOS</t>
  </si>
  <si>
    <t>Suministro y montaje de Central modular de detección de incendios analógica ampliable hasta 32 lazos mediante tarjetas de 2 lazos (TBUD-250) y cajas de expansión (CAD-250-B; CAD-250-BLED). Marca Detnov, modelo CAD-250 (o equivalente aprobado por D.F.). No incorpora lazos de detección. Pantalla táctil de 10" con gestión gráfica. 2048 zonas, 256 áreas y 1024 grupos. Registro histórico de 100.000 eventos. Software de configuración y mantenimiento gratuitos, configuración mediante puerto USB o Ethernet. 2 salidas de sirenas supervisadas y 2 salidas de relés libres de tensión en placa. Salida auxiliar de 24 V 500 mA. Conectable a una red (T-Network) de 64 centrales analógicas mediante RS485 o fibra óptica (no incluidas). Con tarjeta de coumunicaciones Modbus. Ethernet en placa para programación y telemantenimiento. Cabina metálica. Multilingüe. Certificado CPR EN 54-2 y EN 54-4. Incluye 2 baterías BTD-1224 . Dimensiones: 533 x 453 x 212 mm.Incluye tarjetas de expansión de lazos TBUD-250. El precio incluye partida de mano de obra y pequeño material.
Totalmente instalado; i/p.p. de conexiones y medios auxiliares.</t>
  </si>
  <si>
    <t>P00 - Al lado del hueco del ascensor</t>
  </si>
  <si>
    <t>DETECTOR ÓPTICO DE HUMO CON AISLADOR INCORPORADO PARA SISTEMA ANALÓGICO</t>
  </si>
  <si>
    <t>Suministro y montaje de Detector óptico  de humo con aislador incorporado para sistema analógico, incorpora algoritmos de verificación y compensación de suciedad. Marca Detnov, modelo DOD-220A-I (o equivalente aprobado por D.F.). Led indicador de estado y salida para piloto remoto o zumbador, sistema anti hurto. Color blanco. Precisa base de conexión Z-200 o Z-200-H. Certificados CPR EN54-7 y EN54-17. Dimensiones: 100 x 40 mm. El precio incluye partida de mano de obra y pequeño material.
Totalmente instalado; i/p.p. de conexiones y medios auxiliares.</t>
  </si>
  <si>
    <t>PS1 - Archivo</t>
  </si>
  <si>
    <t>PS1 - Almacén</t>
  </si>
  <si>
    <t>PS1 - Escaleras</t>
  </si>
  <si>
    <t>PS1 - Distribuidor</t>
  </si>
  <si>
    <t>PS1 - Vestibulo</t>
  </si>
  <si>
    <t>PS1 - Distribuidor ascensor</t>
  </si>
  <si>
    <t>P00 - Aseo minusválidos</t>
  </si>
  <si>
    <t>P00 - Estudio 1</t>
  </si>
  <si>
    <t>P00 - Document. + C. Edición</t>
  </si>
  <si>
    <t>P00 - Archivo</t>
  </si>
  <si>
    <t>P00 - Comité empresa</t>
  </si>
  <si>
    <t>P00 - Dirección EFE</t>
  </si>
  <si>
    <t>P00 - Redactores EFE</t>
  </si>
  <si>
    <t>P00 - Maquillaje</t>
  </si>
  <si>
    <t>P00 - Distribuidor</t>
  </si>
  <si>
    <t>P00 - Aseo señoras</t>
  </si>
  <si>
    <t>P00 - Entrada aseos</t>
  </si>
  <si>
    <t>P00 - Aseos</t>
  </si>
  <si>
    <t>P00 - Aseo caballeros</t>
  </si>
  <si>
    <t>P00 - Cuarto recepción</t>
  </si>
  <si>
    <t>P00 - Estar Eng.</t>
  </si>
  <si>
    <t>P00 - Control</t>
  </si>
  <si>
    <t>P00 - Estancia</t>
  </si>
  <si>
    <t>P00 - Sala</t>
  </si>
  <si>
    <t>P00 - Distribuidor entrada</t>
  </si>
  <si>
    <t>P00 - Vestíbulo (Entrada)</t>
  </si>
  <si>
    <t>P00 - Al lado del ascensor</t>
  </si>
  <si>
    <t>P01 - Estudio 1</t>
  </si>
  <si>
    <t>P01 - Grupo operativo RNE</t>
  </si>
  <si>
    <t>P01 - Sala Edición 4</t>
  </si>
  <si>
    <t>P01 - Producción</t>
  </si>
  <si>
    <t>P01 - Mantenimiento 2</t>
  </si>
  <si>
    <t>P01 - Sala mantenimiento 1</t>
  </si>
  <si>
    <t>P01 - Escaleras (derecha)</t>
  </si>
  <si>
    <t>P01 - Escaleras (izquierda)</t>
  </si>
  <si>
    <t>P01 - Distribuidor</t>
  </si>
  <si>
    <t>P01 - Control + Cabina</t>
  </si>
  <si>
    <t>P01 - Locutorio + Cabina</t>
  </si>
  <si>
    <t>P01 - Aseo señoras</t>
  </si>
  <si>
    <t>P01 - Aseo caballeros</t>
  </si>
  <si>
    <t>P01 - Entrada a zona de aseos</t>
  </si>
  <si>
    <t>P01 - Sala de edición</t>
  </si>
  <si>
    <t>P01 - Ingesta</t>
  </si>
  <si>
    <t>P01 - Sala técnica</t>
  </si>
  <si>
    <t>P01 - Realización</t>
  </si>
  <si>
    <t>P01 - Sonido</t>
  </si>
  <si>
    <t>P01 - Cabina montaje</t>
  </si>
  <si>
    <t>P01 - Autocontrol</t>
  </si>
  <si>
    <t>P01 - Estancia 1</t>
  </si>
  <si>
    <t>P01 - Estancia 2</t>
  </si>
  <si>
    <t>P01 - Espacio entre estancia 1 y estancia 2</t>
  </si>
  <si>
    <t>P01 - Locutorio</t>
  </si>
  <si>
    <t>P01 - Control</t>
  </si>
  <si>
    <t>P01 - Lucernario</t>
  </si>
  <si>
    <t>P01 - Al lado del ascensor</t>
  </si>
  <si>
    <t>P02  - PLANTA SEGUNDA</t>
  </si>
  <si>
    <t>P02 - Jefe de personal</t>
  </si>
  <si>
    <t>P02 - Adm. Personal</t>
  </si>
  <si>
    <t>P02 - Jefe medios</t>
  </si>
  <si>
    <t>P02 - Dirección de medios</t>
  </si>
  <si>
    <t>P02 - Almacén 1</t>
  </si>
  <si>
    <t>P02 - Almacén 2</t>
  </si>
  <si>
    <t>P02 - Distribuidor</t>
  </si>
  <si>
    <t>P02 - Aseo señoras</t>
  </si>
  <si>
    <t>P02 - Aseo caballeros</t>
  </si>
  <si>
    <t>P02 - Entrada aseos</t>
  </si>
  <si>
    <t>P02 - Redacción</t>
  </si>
  <si>
    <t>P02 - Jefe redacción</t>
  </si>
  <si>
    <t>P02 - Realización</t>
  </si>
  <si>
    <t>P02 - LGC</t>
  </si>
  <si>
    <t>P02 - Escalera (derecha)</t>
  </si>
  <si>
    <t>P02 - Escalera (izquierda)</t>
  </si>
  <si>
    <t>P02 - Al lado del ascensor</t>
  </si>
  <si>
    <t>PLANTA CUBIERTA</t>
  </si>
  <si>
    <t>PC - LGC</t>
  </si>
  <si>
    <t>PC - Estancia 1</t>
  </si>
  <si>
    <t>PC - Estancia 2</t>
  </si>
  <si>
    <t>PC - Ascensor</t>
  </si>
  <si>
    <t>PC - Escaleras</t>
  </si>
  <si>
    <t>PC - Entrada</t>
  </si>
  <si>
    <t>PC - Lucernario*</t>
  </si>
  <si>
    <t>*</t>
  </si>
  <si>
    <t>DETECTOR TERMOVELOCIMÉTRICO CON AISLADOR INCORPORADO PARA SISTEMA ANALÓGICO</t>
  </si>
  <si>
    <t>Suministro y montaje de Detector termovelocimétrico (58ºC-8ºC/minuto) con aislador incorporado para sistema analógico, incorpora algoritmos de verificación. Marca Detnov, modelo DTD-210A-I (o equivalente aprobado por D.F.). Led indicador de estado y salida para piloto remoto o zumbador, sistema anti hurto. Color blanco. Precisa zócalo de conexión Z-200 o Z-200-H. Certificados CPR EN54-5 y EN54-17. Dimensiones: 100 x 40 mm.
Totalmente instalado; i/p.p. de conexiones y medios auxiliares.</t>
  </si>
  <si>
    <t>DETECTOR ÓPTICO-TÉRMICO PARA SISTEMA ANALÓGICO</t>
  </si>
  <si>
    <t>Suministro y montaje de detector óptico-térmico analógico DETNOV DOTD-230A (o equivalente aprobado por D.F.). No incluye base de conexión con entrada de tubo visto Z-200-H para detectores de las series 200 y 200A.
Totalmente instalado; i/p.p. de conexiones y medios auxiliares.</t>
  </si>
  <si>
    <t>PS1 - Garaje</t>
  </si>
  <si>
    <t>PS1 - Grupo electrógeno*</t>
  </si>
  <si>
    <t>BASE DE CONEXIÓN CON ENTRADA DE TUBO VISTO PARA DETECTORES CONVENCIONALES Y ANALÓGICOS</t>
  </si>
  <si>
    <t>Suministro y montaje de Base de conexión con entrada de tubo visto para detectores de las series 200 y 200A. Marca Detnov, modelo Z-200-H (o equivalente aprobado por D.F.). Dispone de sistema anti hurto del detector. Contactos metálicos inoxidables. Color blanco. Dimensiones: 43 x 100 mm.
Totalmente instalado; i/p.p. de conexiones y medios auxiliares.</t>
  </si>
  <si>
    <t>PS1 - Grupo electrógeno</t>
  </si>
  <si>
    <t>BASE DE CONEXIÓN PARA DETECTORES CONVENCIONALES Y ANALÓGICOS</t>
  </si>
  <si>
    <t>Suministro y montaje de Base de conexión para detectores de las series 200 y 200A. Marca Detnov, modelo Z-200 (o equivalente aprobado por D.F.). Dispone de sistema anti hurto del detector. Contactos metálicos inoxidables. Color blanco. Dimensiones: 5 x 100 mm.
Totalmente instalado; i/p.p. de conexiones y medios auxiliares.</t>
  </si>
  <si>
    <t>PULSADOR DE ALARMA ANALÓGICO REARMABLE CON AISLADOR INCORPORADO</t>
  </si>
  <si>
    <t>Suministro y montaje de Pulsador de alarma analógico rearmable con aislador incorporado para montaje en superficie. Marca Detnov, modelo MAD-451-I (o equivalente aprobado por D.F.). Incorpora led indicador de estado y llave de prueba. Color rojo. Certificados CPR EN 54-11 y EN 54-17. Dimensiones: 85 x 85 x 55 mm. Incluye tapa basculante de protección para los pulsadores TBD-450-IW. El precio incluye partida de mano de obra y pequeño material.
Totalmente instalado; i/p.p. de conexiones y medios auxiliares.</t>
  </si>
  <si>
    <t>PC - Escalera*</t>
  </si>
  <si>
    <t>SIRENA DE PARED ANALÓGICA Y FLASH DE COLOR ROJO CON AISLADOR INCORPORADO</t>
  </si>
  <si>
    <t>Suministro y montaje de Sirena de pared analógica y flash de color rojo con aislador incorporado para conexión directa al lazo. Marca Detnov, modelo MAD-565-I (o equivalente aprobado por D.F.). 32 tonos  y 2 volúmenes configurables (Bajo, Alto). Potencia acústica de 95 dB  a 100 dB, dependiendo del tono seleccionado. Ocupa una dirección en el lazo. Color rojo. IP65. Base alta para entrada de tubo visto. Certificado CPR EN 54-3, EN54-23 y EN 54-17. Coberturas de W4-9 y W3-7. Se alimenta del lazo o desde una fuente exterior EN54-4. Dimensiones: 63 x 118 x 121 mm.
Totalmente instalado; i/p.p. de conexiones y medios auxiliares.</t>
  </si>
  <si>
    <t>PC - Escaleras*</t>
  </si>
  <si>
    <t>BASE SIRENA CON VAD DE TECHO ANALÓGICA DE COLOR BLANCO CON AISLADOR INCORPORADO</t>
  </si>
  <si>
    <t>Suministro y montaje de Base sirena con VAD de techo analógica de color blanco con aislador incorporado para conexión directa al lazo. Marca Detnov, modelo MAD-569-I (o equivalente aprobado por D.F.). 32 tonos  y 2 volúmenes configurables (Bajo, Alto). Potencia acústica de 95 dB  a 100 dB, dependiendo del tono seleccionado. Ocupa una dirección en el lazo. Certificado CPR EN 54-3; EN 54-23 y EN 54-17. Se alimenta del lazo o desde una fuente exterior EN54-4. Dimensiones: 118 x 28 mm.
Totalmente instalado; i/p.p. de conexiones y medios auxiliares.</t>
  </si>
  <si>
    <t>P00 - Aseo minusválidos*</t>
  </si>
  <si>
    <t>SIRENA DE ALARMA CON FLASH DE EXTERIOR BITONAL</t>
  </si>
  <si>
    <t>Suministro y montaje de Sirena de alarma con flash de exterior bitonal. Marca Detnov, modelo HOLA F24EN (SP) (o equivalente aprobado por D.F.). Alimentación a 24Vcc, consumo: 100 a 400 mA dependiendo del tono seleccionado. Potencia acústica máxima 108,76 dB. Para uso en exteriores IP44. Color rojo rotulado "FUEGO". Certificado CPR EN 54-3. Dimensiones 335 x 220 x 85 mm.
Totalmente instalado; i/p.p. de conexiones y medios auxiliares.</t>
  </si>
  <si>
    <t>P00 - Fachada principal</t>
  </si>
  <si>
    <t>CENTRAL DE DETECCIÓN DE MONÓXIDO DE CARBONO DE 1 ZONA AMPLIABLE A 3 ZONAS</t>
  </si>
  <si>
    <t>Suministro y montaje de Central de detección de monóxido de carbono de 1 zona ampliable a 3 mediante módulo MMD509. Marca Detnov, modelo CMD-501 (o equivalente aprobado por D.F.). Capacidad de hasta 32 detectores por módulo. Instalación a 2 hilos sin polaridad, distancia máxima de 2 Km. Dispone de 3 relés de nivel programables (extracción 1, extracción 2 y alarma). Los relés pueden configurarse para su activación con una avería. Dispone de dos formas de activación, estándar (por valor de cada detector) o por la medía real de toda la zona. Dispone de modo test para el mantenimiento de la instalación. Opcional: tarjeta TRMD-500 o TRMD-501 permite el control de un regulador de velocidad conectado a un motor consiguiendo eficiencia energética y reducción de ruido y vibraciones. Carcasa de plástico ABS, con posibilidad de ser empotrada. Dimensiones 439 x 268 x 112 mm. Alimentación a 230 Vac. Posibilidad de conexión de 2 baterías BTD-1207 (no incluidas). Certificado UNE 23300:1984.
Totalmente instalado; i/p.p. de conexiones y medios auxiliares.</t>
  </si>
  <si>
    <t>BATERÍA DE PLOMO ESTANCA DE 12 VCC 7.2 A</t>
  </si>
  <si>
    <t>Suministro y montaje de Batería de plomo estanca de 12 Vcc 7.2 A. Marca Detnov, modelo BTD-1207 (o equivalente aprobado por D.F.).
Totalmente instalado; i/p.p. de conexiones y medios auxiliares.</t>
  </si>
  <si>
    <t>P00 - PLANTA BAJA - CENTRAL MONOXIDO</t>
  </si>
  <si>
    <t>TARJETA DE AMPLIACIÓN PARA CENTRALES DE DETECCIÓN DE MONÓXIDO</t>
  </si>
  <si>
    <t>Suministro y montaje de Tarjeta de ampliación para centrales de detección de monóxido serie CMD-500. Marca Detnov, modelo TRMD-500 (o equivalente aprobado por D.F.). Permite la conexión de hasta 3 reguladores de velocidad para el control de los motores de la ventilación/extracción, obteniendo un óptimo rendimiento del motor además de una eficiencia energética de la instalación.
Totalmente instalado; i/p.p. de conexiones y medios auxiliares.</t>
  </si>
  <si>
    <t>DETECTOR DE MONÓXIDO DE CARBONO COMPACTO</t>
  </si>
  <si>
    <t>Suministro y montaje de Detector de monóxido de carbono compacto por célula electroquímica. Protección anti vandálica (sujeción a pared, robustez a golpes, protección contra el agua). Marca Detnov, modelo DMDP-500 (o equivalente aprobado por D.F.). Conexión a 2 hilos sin polaridad. Led de diagnóstico. Resolución: 1 ppm. Certificado UNE 23300:1984. 
Totalmente instalado; i/p.p. de conexiones y medios auxiliares.Dimensiones: .93x93x55 mm.</t>
  </si>
  <si>
    <t>INDICADOR LUMINOSO CON ZUMBADOR, ETIQUETA "NO ENTRAR EXCESO DE CO EN EL GARAJE" INCLUIDA</t>
  </si>
  <si>
    <t>Suministro y montaje de Rótulo indicador luminoso con zumbador. Marca Detnov, modelo DOA FJ/CPD (SP-M) (o equivalente aprobado por D.F.). Alimentación 24Vcc. Iluminación LED de alta luminosidad. Caja de policarbonato con frontal transparente. Color blanco. Etiqueta "NO ENTRAR EXCESO DE CO EN EL GARAJE" incluida. Certificado CPR EN 54-3.
Totalmente instalado; i/p.p. de conexiones y medios auxiliares.</t>
  </si>
  <si>
    <t>MÓDULO ANALÓGICO DE CONTROL CON AISLADOR INCORPORADO DE 1 SALIDA DE RELÉ LIBRE DE TENSIÓN</t>
  </si>
  <si>
    <t>Suministro y montaje de Módulo analógico de control con aislador incorporado de 1 salida de relé libre de tensión que proporciona un contacto C, NA, NC no reseteable. Marca Detnov, modelo MAD-411-I (o equivalente aprobado por D.F.). Ocupa una dirección en el lazo. Alimentación directa desde el lazo. Incluye led indicador de estado. Conexionado mediante regletas extraíbles de hasta 2,5mm2 de sección. Posibilidad de ser instalado en carril DIN o montaje plano a pared en caja BOX-400. Consumo menor de 300µA en reposo. Color rojo. Dimensiones 100 x 82 x 23 mm. Certificado CPR EN54-18 y EN54-17.
Totalmente instalado; i/p.p. de conexiones y medios auxiliares.</t>
  </si>
  <si>
    <t>P00 - Hueco de ascensor</t>
  </si>
  <si>
    <t>OTROS</t>
  </si>
  <si>
    <t>Climatizadoras</t>
  </si>
  <si>
    <t>Equipo de precisión</t>
  </si>
  <si>
    <t>MÓDULO ANALÓGICO MONITOR Y DE CONTROL CON AISLADOR INCORPORADO DE 1 ENTRADA TÉCNICA Y 1 SALIDA DE RELÉ</t>
  </si>
  <si>
    <t>Suministro y montaje de Módulo analógico monitor y de control con aislador incorporado, modelo MAD-421-I (o equivalente aprobado por D.F.). Dispone de 1 entrada técnica supervisada para la señalización de estado de equipos que nos proporcionen un contacto NC o NA y de 1 salida de relé libre de tensión que proporciona un contacto C, NA, NC. Ocupa dos direcciones en el lazo. Alimentación directa desde el lazo. Incluye leds indicadores de estado. Conexionado mediante regletas extraíbles de hasta 2,5mm2 de sección. Posibilidad de ser instalado en carril DIN o montaje plano a pared en caja BOX-ONE. Consumo menor de 300µA en reposo. Color rojo. Dimensiones 100 x 82 x 23 mm. Certificado CPR EN 54-18 y EN 54-17.
Totalmente instalado; i/p.p. de conexiones y medios auxiliares.</t>
  </si>
  <si>
    <t>PS1 - Compuertas cortafuego</t>
  </si>
  <si>
    <t>P00 - Compuertas cortafuego (previsión)</t>
  </si>
  <si>
    <t>MÓDULO ANALÓGICO MONITOR Y DE CONTROL CON AISLADOR INCORPORADO DE 2 ENTRADAS TÉCNICAS Y 2 SALIDAS DE RELÉ</t>
  </si>
  <si>
    <t>Suministro y montaje de Módulo monitor y de control analógico con aislador incorporado, modelo MAD-422-I (o equivalente aprobado por D.F.). Dispone de 2 entradas técnicas supervisadas para la señalización de estado de equipos que nos proporcionen un contacto NC o NA y de 2 salidas de relé libre de tensión que proporciona dos contactos C, NA, NC. Ocupa cuatro direcciones en el lazo. Alimentación directa desde el lazo. Incluye leds indicadores de estado. Conexionado mediante regletas extraíbles de hasta 2,5mm2 de sección. Posibilidad de ser instalado en carril DIN o montaje plano a pared en caja BOX-ONE. Consumo menor de 300µA en reposo. Color rojo. Dimensiones 100 x 82 x 23 mm. Certificado CPR EN 54-18 y EN 54-17.
Totalmente instalado; i/p.p. de conexiones y medios auxiliares.</t>
  </si>
  <si>
    <t>P00 - Puesto de control reducido para BIES (estudio)</t>
  </si>
  <si>
    <t>MÓDULO ANALÓGICO MONITOR Y DE CONTROL CON AISLADOR INCORPORADO DE 10 ENTRADAS TÉCNICAS</t>
  </si>
  <si>
    <t>Suministro y montaje de Módulo analógico de 10 entradas técnicas supervisadas para la señalización de estado de equipos que nos proporcionen un contacto NC o NA, modelo MAD-409-I (o equivalente aprobado por D.F.). Ocupa 10 direcciones en el lazo. Se alimenta del propio lazo. Conexionado mediante regletas extraíbles de hasta 2,5mm2 de sección. Incluye caja de montaje. Dimensiones: 172 x 170 x 48 mm. Certificado CPR EN54-18 y EN54-17.
Totalmente instalado; i/p.p. de conexiones y medios auxiliares.</t>
  </si>
  <si>
    <t>PS1 - Grupo de presión</t>
  </si>
  <si>
    <t>Total 01.02</t>
  </si>
  <si>
    <t>Control y Gestión de Instalaciones</t>
  </si>
  <si>
    <t>PROGRAMACIÓN CENTRAL DE INCENDIOS EN SISTEMA CONTROL</t>
  </si>
  <si>
    <t>Programación de la nueva central de incendios en sistema de control existente IQVISIÓN, incluso tarjeta de comunicación para protocolo modbus, licencia, etc.. para su correcta integración.
Desarrollo de la ingeniería y programación de las imágenes y ficheros para el puesto central del sistema de gestión centralizada del edificio (test de todos los puntos, configuración de las comunicaciones, creación de pantallas con la central y elementos concretos,  pruebas y puesta en marcha, de todas las instalaciones. Trabajos de ingeniería y programación de los controladores previstos, conforme a las especificaciones de proyecto de instalaciones. Trabajos de puesta en marcha de la instalación y curso de formación para el correcto manejo de las instalaciones. Realización del libro de obra conteniendo: esquemas eléctricos, carátulas de los controladores, especificaciones eléctricas de los materiales, memoria de control,  memoria de funcionamiento y manual del usuario, así como los archivos de las programaciones realizadas. 
Trabajos de configuración y puesta en servicio del sistema, incluyendo:
-  Configuración de parámetros para el correcto funcionamiento de los controladores.
-  Programación y puesta en marcha para incluir en el sistema las señales físicas
-  Se incluyen pruebas finales de funcionamiento.
-  Maquetación del puesto de control centralizado, planos y esquemas de principio.
-  Creación de pantalla principal y menús de navegación.
-  Pruebas de funcionamiento del sistema desde BMS una vez realizadas en la propia instalación.
-  Realización de mediciones después de las primeras 100 horas de funcionamiento. 
Incluye puesta en servicio y pruebas de central de incendios</t>
  </si>
  <si>
    <t>P00 - Recepción</t>
  </si>
  <si>
    <t>PROGRAMACIÓN DE SEÑALES DE CLIMATIZADORAS Y OTROS</t>
  </si>
  <si>
    <t>Recogida de señal de estado en la centralita de detección de incendio y reprogramación de los controladores asociados al paro de los equipos de climatización en caso de incendio. 
Incluye paro de la máquina y cierre de compuertas de regulación de la climatizadora, tanto en la de impulsión como de aspiración.
Incluye la realización de esquemas de conexionado, configuración e implementación de la base de datos y puesta en marcha una vez finalizados los trabajos de instalación y conexionado. Incluso los módulos de expansión necesarios para la recogida de dichas señales.</t>
  </si>
  <si>
    <t>CLIMATIZADORAS</t>
  </si>
  <si>
    <t>EQUIPOS DE PRECISIÓN</t>
  </si>
  <si>
    <t>PROGRAMACIÓN DE SEÑALES DE EQUIPOS DE ELEVACIÓN</t>
  </si>
  <si>
    <t>Recogida de señal de estado en la centralita de detección de incendio y reprogramación de los controladores asociados a los siguientes equipos para paro en caso de incendio:
- Ascensores
Incluye la realización de esquemas de conexionado, configuración e implementación de la base de datos y puesta en marcha una vez finalizados los trabajos de instalación y conexionado. Incluso los módulos de expansión necesarios para la recogida de dichas señales.</t>
  </si>
  <si>
    <t>INSTALACIÓN DE BUS DE INTERCONEXIÓN Y DE ELEMENTOS</t>
  </si>
  <si>
    <t>Bomba calor existente y nueva</t>
  </si>
  <si>
    <t>CONTROL CENTRALIZADO / INTEGRACIÓN CON BMS CRTVE</t>
  </si>
  <si>
    <t>Ud. Suministro y montaje de control centralizado de la marca de los equipos instalados, para el número de equipos instalados, incluyendo la integración de todos los parámetros indicados por la propiedad. Incluyendo cableado de bus propietario para todos los equipos instalados, cableado de bus entre los equipos, y cableado de bus desde punto donde se ubica la pasarela de comunicaciones del scada de CRTVE. Incluso integración de todos los puntos de control indicados por la propiedad, para visualización en BMS de la marca Trend, creando pantallas de visualización. Incluso pequeño material. Incluso todos aquellos trabajos para que la instalación quede totalmente integrada en el programa de gestión de crtve.</t>
  </si>
  <si>
    <t>ACTUALIZACIÓN PUNTOS EN CONTROLADOR PARA INTEGRACIONES</t>
  </si>
  <si>
    <t>Ud. Actualización de puntos en controlador para integraciones tipo Tonn, de la marca Trend, Tridium o similar.</t>
  </si>
  <si>
    <t>GSM PARA COMUNICACIÓN AVISOS CENTRAL INCENDIOS</t>
  </si>
  <si>
    <t>Ud. Suministro y montaje de módulo gsm en la central incendios para transmisión de avisos de la central de incendios a través de mensaje de texto. Incluso pequeño material y mano de obra.</t>
  </si>
  <si>
    <t>Total 01.03</t>
  </si>
  <si>
    <t>Instalación Eléctrica</t>
  </si>
  <si>
    <t>SZ1-K (AS+) CCA-S1B,D1,A1 0,6/1 KV COBRE, POLIOLEFINA TERMOPLÁSTICA (Z1), 3G2.5. MULTICONDUCTOR</t>
  </si>
  <si>
    <t>Suministro y montaje de cableado de circuito interior monofásico (fase + neutro + protección), formado por manguera con conductores unipolares de cobre aislados para una tensión nominal de 0,6/1kV de tipo SZ1-K (AS+) Cca-s1a,d1,a1 de 3x2,5 mm2 de sección, instalado sobre canalización, bandeja (no incluidas) o sobre paramento. Totalmente realizado; incluso p.p. de conexiones. Conforme a REBT: ITC-BT-19 e ITC-BT-20. Cableado conforme EN 50575:2014+A1:2016, UNE 21031-3 y UNE 21176; con marcado CE y Declaración de Prestaciones (CPR) según Reglamento Europeo (UE) 305/2011.</t>
  </si>
  <si>
    <t>Circuito alimentación desde cuadro eléctrico a central:</t>
  </si>
  <si>
    <t>Detección y alarma de incendio</t>
  </si>
  <si>
    <t>Monóxido de carbono</t>
  </si>
  <si>
    <t>CANALIZACIÓN TUBO FLEXIBLE CORRUGADO LIBRE HALÓGENOS D=20 mm</t>
  </si>
  <si>
    <t>Suministro y ejecución de Canalización de tubo flexible de PVC corrugado, no propagador de la llama, con cero emisión de gases tóxicos y corrosivos, exento de halógenos; indicado para instalaciones interiores de edificios públicos (Pública Concurrencia), de diámetro 20 mm; fabricado conforme a UNE-EN 61386-2-2, UNE-EN 60423, UNE-EN 50267-1/2-3 y UNE-EN 60695-2-4, con resistencia a compresión de 320 N. Instalado en superficie sobre paramentos mediante soportes de tipo abrazadera separados cada 50 cm como máximo. Totalmente montado; i/p.p. de anclajes y accesorios. Conforme a REBT: ITC-BT-11, ITC-BT-15, ITC-BT-21 e ITC-BT-28.</t>
  </si>
  <si>
    <t>CANALIZ. TUBO RÍGIDO PVC BLIND. ENCHUF. LIBRE HALÓG. D=20 mm</t>
  </si>
  <si>
    <t>Suministro y ejecución de Canalización de tubo rígido de PVC blindado enchufable, no propagador de la llama, libre de halógenos, de diámetro D20 mm; fabricado conforme a UNE-EN 61386-2-2, con grado de protección 7 (s/UNE 20324 energía al choque) y resistencia a compresión de 1250 N. Instalado en superficie sobre paramentos mediante soportes de tipo abrazadera separados cada 50 cm como máximo. Totalmente montado; i/p.p. de piezas especiales, anclajes y accesorios. Conforme a REBT: ITC-BT-21.</t>
  </si>
  <si>
    <t>PARTIDA PARA AMPLIACIÓN DE CUADRO ELÉCTRICO EXISTENTE</t>
  </si>
  <si>
    <t>Partida para ampliación de cuadro eléctrico existente incluyendo suministro de protecciones eléctricas, montaje de éstas, conexionado de cables de fases, neutro y cable de tierra, etiquetados correspondientes, pruebas y puesta en marcha. Las protecciones incluídas son:
2 ud insterruptor  automático bipolar 16 A con diferencial 30 mA Schneider o similar
1 ud insterruptor  automático bipolar 25 A con diferencial 30 mA Schneider o similar
1 ud de iOF+OF/SD:DOBLE CONTACTO SEÑALIZ.CONM
Instalado, conexionado y rotulado; según REBT. Marca ABB, Siemens o similar.</t>
  </si>
  <si>
    <t>P00 - Central de incendio</t>
  </si>
  <si>
    <t>P00 - Central de monóxido</t>
  </si>
  <si>
    <t>Total 01.04</t>
  </si>
  <si>
    <t>Ayudas de albañilería y varios</t>
  </si>
  <si>
    <t>m²</t>
  </si>
  <si>
    <t>INSTALACIÓN DE COMPARTIMENTACIÓN VERTICAL</t>
  </si>
  <si>
    <t>Suministro y ejecución de partición formada por panel rígido de alta densidad de lana de vidrio, de 25 mm de espesor con una reacción al fuego B s3-d0, incluso sellado de uniones, paso de conductos, paso de tuberías y bandejas de cableado, elementos de fijación, sellado de tramos con espuma, cinta o saquitos intumescentes, accesorios de montaje y encuentros especiales.
Incluye: Montaje y desmontaje de modulos de falso techo registrable. Replanteo del recorrido de los paramentos. Sellado de las uniones. Limpieza final.</t>
  </si>
  <si>
    <t>P00 - PLANTA BAJA (falso techo)</t>
  </si>
  <si>
    <t>P00 - Achivo / Comité empresa</t>
  </si>
  <si>
    <t>P00 - Dirección EFE / Redactores EFE</t>
  </si>
  <si>
    <t>P00 - Distribuidor, entre aseos y aseo minusválido</t>
  </si>
  <si>
    <t>P00 - Distribuidor (derecha) / Zona central</t>
  </si>
  <si>
    <t>P00 - Distribuidor (derecha) / Entrada (dobe puerta)</t>
  </si>
  <si>
    <t>P00 - Distribuidor (central) / Entrada (doble puerta)</t>
  </si>
  <si>
    <t>P00 - Distribuidor (central)</t>
  </si>
  <si>
    <t>P00 - Distribuidor (central), al lado de maquillaje</t>
  </si>
  <si>
    <t>P01 - PLANTA PRIMERA (falso techo)</t>
  </si>
  <si>
    <t>P01 - Ingesta / Sala de edición</t>
  </si>
  <si>
    <t>P01 - Sala de edición (puerta)</t>
  </si>
  <si>
    <t>P01 - Distribuidor (abajo) / Ingesta</t>
  </si>
  <si>
    <t>P01 - Distribuidor (abajo) / Realización</t>
  </si>
  <si>
    <t>P01 - Distribuidor (abajo) / Cabina montaje</t>
  </si>
  <si>
    <t>P01 - Control / Locutorio</t>
  </si>
  <si>
    <t>P01 - Distribuido (izquierda) / Locutorio / Control</t>
  </si>
  <si>
    <t>P01 - Distribuidor (izquierda) / Equipos</t>
  </si>
  <si>
    <t>P01 - Distribuidor (arriba) / Producción / Sala edición 4</t>
  </si>
  <si>
    <t>P01 - Mantenimiento 2 / Sala mantenimiento 1</t>
  </si>
  <si>
    <t>P01 - Sala mantenimiento 1 (puerta)</t>
  </si>
  <si>
    <t>P01 - Distribuidor (arriba) / Escaleras (arriba)</t>
  </si>
  <si>
    <t>P01 - Distribuidor (derecha) / Aseo caballeros</t>
  </si>
  <si>
    <t>P01 - PLANTA PRIMERA (suelo técnico)</t>
  </si>
  <si>
    <t>P02 - PLANTA SEGUNDA (falso techo)</t>
  </si>
  <si>
    <t>P02 - LGC / Distribuidor (abajo)</t>
  </si>
  <si>
    <t>P02 - Redacción / Distribuidor (abajo)</t>
  </si>
  <si>
    <t>P02 - Redacción (puerta)</t>
  </si>
  <si>
    <t>P02 - Distribuidor (escaleras)</t>
  </si>
  <si>
    <t>P02 - Dirección de medios (puerta)</t>
  </si>
  <si>
    <t>P02 - Dirección de medios / Jefe medios</t>
  </si>
  <si>
    <t>P02 - Jefe medios  /ADM Personal</t>
  </si>
  <si>
    <t>P02 - Jefe medios (puerta)</t>
  </si>
  <si>
    <t>P02 - ADM Personal (puerta)</t>
  </si>
  <si>
    <t>P02 - Almacén (puerta)</t>
  </si>
  <si>
    <t>P02 - PLANTA SEGUNDA (suelo técnico)</t>
  </si>
  <si>
    <t>ud</t>
  </si>
  <si>
    <t>TRABAJOS AUXILIARES</t>
  </si>
  <si>
    <t>Trabajos de Obra Civil auxiliar derivados de la instalación de Protección Contra Incendios y Baja Tensión tales como: apertura de huecos en forjados y/o tabiquerías para canalizaciones eléctricas de lazos de detección, de fuerza y de control, etc., formación de bancadas de suportación (en caso necesario) y/o estructuras metálicas auxiliares de suportación con guías metálicas extraíbles o retráctiles fabricadas en chapa de acero galvanizado para fácil mantenimiento de los elementos instalados, falsas columnas o mochetas, montaje y desmontaje de andamios, demolición y reposición de tabiquerías, desmontaje, corte y posterior reposición de placas de falso techo, en caso necesario, realización de rozas en pared, registros, taladros, etc., incluyendo colocación de pasamuros de acero galvanizado, manguitos conformados de fibra de vidrio o porexpan, sellado de huecos, impermeabilización, enfoscados, alicatados, escayola, remates, pintura y acabados, según indicaciones de la Dirección Facultativa, así como ayudas de albañilería y medios auxiliares necesarios para la correcta ejecución de la unidad.
Incluso retirada y traslado de escombros y/o residuos generados durante la ejecución de los trabajos a punto limpio, asi como limpieza de la zona de trabajo una vez ejecutada la unidad.</t>
  </si>
  <si>
    <t>Total del edificio de CRTVE MURCIA</t>
  </si>
  <si>
    <t>COMPUERTA CORTAFUEGOS PARA CONDUCTO DE VENTILACIÓN</t>
  </si>
  <si>
    <t>Compuerta cortafuegos rectangular, basculante, con actuador mecánico mediante señal de módulo de central de detección, resistencia al fuego EI 120 según UNE-EN 1366-2, de dimensiones según el conducto a instalar, de chapa de acero galvanizado, conexión a conducto rectangular o circular, para el cierre automático de secciones de incendio en instalaciones de ventilación. Incluso accesorios de montaje y elementos de fijación.
Incluye: Replanteo. Fijación a la partición interior. Conexión al conducto. Comprobación de su correcto funcionamiento.
Criterio de medición de proyecto: Número de unidades previstas, según documentación gráfica de Proyecto.
Criterio de medición de obra: Se medirá el número de unidades realmente ejecutadas según especificaciones de Proyecto.</t>
  </si>
  <si>
    <t>SELLADO DE JUNTA DE CONSTRUCCIÓN, CON ESPUMA INTUMESCENTE. SISTEMA "PROMAT"</t>
  </si>
  <si>
    <t>Sellado de junta de construcción horizontal en forjado, con una anchura media de junta de 25 mm y una profundidad media de 150 mm, para protección pasiva contra incendios y garantizar la resistencia al fuego EI 120, según UNE-EN 1366-4, con espuma intumescente, Promafoam "PROMAT".
Incluye: Limpieza y preparación de la junta. Humedecido del soporte. Aplicación de la espuma. Eliminación del material de sellado sobrante. Limpieza final.
Criterio de medición de proyecto: Longitud medida según documentación gráfica de Proyecto.
Criterio de medición de obra: Se medirá la longitud realmente ejecutada según especificaciones de Proyecto.</t>
  </si>
  <si>
    <t>P00 - Estar ENG (puerta derecha)</t>
  </si>
  <si>
    <t>P00 - Estar ENG (puerta izquierda)</t>
  </si>
  <si>
    <t>P00 - Distribuidor central (puerta abajo)</t>
  </si>
  <si>
    <t>P00 - Distribuidor central (puerta arriba)</t>
  </si>
  <si>
    <t>P00 - Distribuidor central (puerta arriba derecha)</t>
  </si>
  <si>
    <t>P00 - Maquillaje (puerta) / Distribuidor central</t>
  </si>
  <si>
    <t>P00 - Distribuidor central (puerta izquierda arriba) /Estudio 1</t>
  </si>
  <si>
    <t>P00 - Distribuidor central (puerta izquierda abajo)</t>
  </si>
  <si>
    <t>P00 - Estudio 1 (puerta abajo)</t>
  </si>
  <si>
    <t>P00 - Document. + C. Edición (puerta)</t>
  </si>
  <si>
    <t>P00 - Archivo (puerta)</t>
  </si>
  <si>
    <t>P00 - Comité empresa (puerta)</t>
  </si>
  <si>
    <t>P00 - Dirección EFE (puerta)</t>
  </si>
  <si>
    <t>P00 - Redactores EFE (puerta)</t>
  </si>
  <si>
    <t>P00 - Aseos (puerta)</t>
  </si>
  <si>
    <t>P00 - Aseo minusválido (puerta)</t>
  </si>
  <si>
    <t>P00 - Aseos / Aseo minusválido (puerta)</t>
  </si>
  <si>
    <t>P00 - Aseo caballeros (puerta arriba)</t>
  </si>
  <si>
    <t>P00 - Aseo señoras (puerta abajo)</t>
  </si>
  <si>
    <t>P00 - Aseo caballeros  / Patinillo (puerta)</t>
  </si>
  <si>
    <t>P01 - Distribuidor abajo (puerta izquierda)</t>
  </si>
  <si>
    <t>P01 - Locutorio + Cabina (puerta)</t>
  </si>
  <si>
    <t>P01 - Control + Cabina / Equipos (puerta)</t>
  </si>
  <si>
    <t>P01 - Control (puerta)</t>
  </si>
  <si>
    <t>P01 - Locutorio (puerta)</t>
  </si>
  <si>
    <t>P01 - Aseo señoras (puerta abajo)</t>
  </si>
  <si>
    <t>P01 - Aseo caballeros (puerta arriba)</t>
  </si>
  <si>
    <t>P02 - LGC /  Distribuidor abajo (puerta)</t>
  </si>
  <si>
    <t>P02 - Distribuidor abajo (puerta izquierda)</t>
  </si>
  <si>
    <t>P02 - Distribuidor izquierda (puerta arriba)</t>
  </si>
  <si>
    <t>P02 - Aseo señoras (puerta abajo)</t>
  </si>
  <si>
    <t>P02 - Aseo caballeros (puerta arriba)</t>
  </si>
  <si>
    <t>PC - Estancia derecha (puerta)</t>
  </si>
  <si>
    <t>PC - Estancia izquierda (puerta)</t>
  </si>
  <si>
    <t>PC - LGC (puerta)</t>
  </si>
  <si>
    <t>m2</t>
  </si>
  <si>
    <t>DESMONTAJE Y MONTAJE DE TECHO REGISTRABLE C/RECUPERACIÓN Y MONTAJE EN MISMA UBICACION</t>
  </si>
  <si>
    <t>Desmontaje y montaje de falsos techos registrables de placas de escayola, yeso, corcho o cualquier tipo de material, de 600x600 y perfilería ssecundaria, por medios manuales, con recuperación y aprovechamiento máximo del material desmontado, apilado y traslado a pie de carga, incluso limpieza y retirada de escombros a pie de carga, sin transporte al vertedero y con parte proporcional de medios auxiliares. Medición de superficie realmente ejecutada.
Incluye: Medios auxiliares y de elevación. Pequeño material. Nivelación y fijación de los perfiles perimetrales. Replanteo de los perfiles primarios de la trama. Señalización de los puntos de anclaje al forjado o elemento soporte. Nivelación y suspensión de los perfiles primarios y secundarios de la trama. Corte de las placas. Colocación de las placas. Resolución de encuentros y puntos singulares. Se tendrá en cuenta la reposición de elementos deteriorados durante el desmontaje del techo.
Se incluye en esta partida el desmontaje y montaje de falso techo necesario para la correcta ejecución de los trabajos indicados en el presente proyecto, se pueden realizar desmontajes parciales según necesidades.</t>
  </si>
  <si>
    <t>instalación de lazos(ancho x circuito lazo)</t>
  </si>
  <si>
    <t>Compartimentación falso techo (ancho x longitud compartimentada)</t>
  </si>
  <si>
    <t>Planta baja</t>
  </si>
  <si>
    <t>Planta primera</t>
  </si>
  <si>
    <t>Planta segunda</t>
  </si>
  <si>
    <t>FALSO TECHO REGISTRABLE ESCAYOLA LISA 600x600 mm PERFIL VISTO</t>
  </si>
  <si>
    <t>Suministro y ejecución de Falso techo registrable de placas de escayola lisa en color blanco, de dimensiones de cuadrícula de 600x600 mm; instaladas sobre perfilería vista de aluminio de primarios y secundarios lacada en blanco, suspendida del forjado o elemento portante mediante varillas roscadas y cuelgues tipo twist de suspensión rápida para su nivelación. Totalmente acabado; i/p.p. de elementos de remate, accesorios de fijación y medios auxiliares (excepto elevación y/o transporte). Medido deduciendo huecos superiores a 2 m2. Conforme a NTE-RTP-16. Placas de escayola, accesorios de fijación y perfilería con marcado CE y DdP (Declaración de prestaciones) según Reglamento (UE) 305/2011.</t>
  </si>
  <si>
    <t>Previsión falso techo sin recuperación</t>
  </si>
  <si>
    <t>DEMOLICIÓN FALSO TECHO CONTINUO ESCAYOLA</t>
  </si>
  <si>
    <t>Demolición de falsos techos continuos de placas de escayola, yeso, corcho o material similar, con estructura portante metálica descolgada, por medios manuales, incluso limpieza y retirada de escombros a pie de carga, sin transporte al vertedero y con parte proporcional de medios auxiliares. Medición de superficie realmente ejecutada.</t>
  </si>
  <si>
    <t>FALSO TECHO CONTINUO DE PLACAS DE YESO LAMINADO</t>
  </si>
  <si>
    <t>Suministro y ejecución de  Falso techo continuo suspendido, liso, 12,5+27+27, situado a una altura menor de 4 m, con nivel de calidad del acabado estándar (Q2), constituido por: 
ESTRUCTURA: estructura metálica de acero galvanizado de maestras primarias 60/27 mm con una modulación de 1000 mm y suspendidas de la superficie soporte de hormigón con cuelgues combinados cada 900 mm, y maestras secundarias fijadas perpendicularmente a las maestras primarias con conectores tipo caballete con una modulación de 500 mm; 
PLACAS: una capa de placas de yeso laminado H1 / UNE-EN 520 - 1200 / longitud / 12,5 / con los bordes longitudinales afinados, con alma de yeso hidrofugado, para zonas húmedas. Incluso banda autoadhesiva desolidarizante, fijaciones para el anclaje de los perfiles, tornillería para la fijación de las placas, pasta de juntas, cinta microperforada de papel y accesorios de montaje.
Incluye: Medios auxiliares y de elevación. Replanteo de los ejes de la estructura metálica. Colocación de la banda acústica. Nivelación y fijación de los perfiles perimetrales. Señalización de los puntos de anclaje al forjado o elemento soporte. Nivelación y suspensión de los perfiles primarios y secundarios de la estructura. Corte de las placas. Fijación de las placas. Resolución de encuentros y puntos singulares. Tratamiento de juntas.</t>
  </si>
  <si>
    <t>DESMONTAJE Y MONTAJE DE SUELO TÉCNICO REGISTRABLE</t>
  </si>
  <si>
    <t>Desmontaje de suelo técnico registrable formado por baldosas apoyadas sobre soportes regulables, con medios manuales, y recuperación del material para su posterior ubicación en otro emplazamiento, y carga manual sobre camión o contenedor.
Criterio de valoración económica: El precio incluye el desmontaje de los pedestales, de los perfiles del entramado y de los accesorios.
Incluye: Desmontaje del elemento. Clasificación y etiquetado. Acopio de los materiales a reutilizar. Carga manual del material a reutilizar sobre camión. Retirada y acopio de los restos de obra. Limpieza de los restos de obra. Carga manual de los restos de obra sobre camión o contenedor.
Criterio de medición de proyecto: Superficie medida según documentación gráfica de Proyecto.
Criterio de medición de obra: Se medirá la superficie realmente demolida según especificaciones de Proyecto.</t>
  </si>
  <si>
    <t>Compartimentación suelo (ancho x longitud compartimentada)</t>
  </si>
  <si>
    <t>Alquiler de Plataforma elevadora vertical eléctrica 10 m</t>
  </si>
  <si>
    <t>Alquiler de plataforma elevadora vertical eléctrica de hasta 10 metros de altura durante los meses de duración de la obra</t>
  </si>
  <si>
    <t>Para trabajos a realizar</t>
  </si>
  <si>
    <t>PA</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</si>
  <si>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</si>
  <si>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Total 01.05</t>
  </si>
  <si>
    <t>Gestión de residuos</t>
  </si>
  <si>
    <t>GESTIÓN DE RESIDUOS</t>
  </si>
  <si>
    <t>Transporte de residuos producidos en obras de construcción y/o demolición con contenedores a vertedero específico, instalación de tratamiento de residuos de construcción y demolición externa a la obra o centro de valorización o eliminación de residuos. Incluido servicio de entrega, alquiler y recogida en obra del contenedor, así como tramitaciones exigidas según autoridad competente de la zona de obra.</t>
  </si>
  <si>
    <t>CRTVE MURCIA</t>
  </si>
  <si>
    <t>INTEGRACIÓN AMBIENTAL</t>
  </si>
  <si>
    <t>Elaboración de un plan de gestión de los residuos de construcción y demolición, incorporado al proyecto técnico de la obra, cuyo contenido constará entre otros aspectos de: la identificación de los residuos a generar codificados conforme a la Lista Europea de Residuos (Orden MAM/304/2002 del Ministerio de Medio Ambiente de 8 de febrero), estimación de la cantidad de cada tipo de residuo que se generará en la obra (en toneladas y metros cúbicos), medidas de segregación "in situ" previstas, previsión de operaciones de valorización "in situ" y de reutilización, destino de los residuos no valorables o reutilizables, planos necesarios, pliego de prescripciones y presupuesto en capítulo aparte para la correcta gestión de dichos residuos. (Legislación de referencia: Decreto de la Generalitat de Cataluña 201/1994, de 26 de junio; Orden 2690/2006, de 28 de Julio, de la Comunidad de Madrid;).</t>
  </si>
  <si>
    <t>Total 01.06</t>
  </si>
  <si>
    <t>Seguridad y salud</t>
  </si>
  <si>
    <t>SEGURIDAD Y SALUD</t>
  </si>
  <si>
    <t>Redacción, implantación y seguimiento del estudio de seguridad y salud para las obras de ejecución del presente proyecto.</t>
  </si>
  <si>
    <t>Total 01.07</t>
  </si>
  <si>
    <t>Documentación final de obra</t>
  </si>
  <si>
    <t>Documentación Final de Obra</t>
  </si>
  <si>
    <t>Ud. de entrega de documentación final de obra, DFO, según pliego, respectivo a instalaciones de:
 - Electricidad
 - Protección Contra Incendios
Incluye:
- Planos “as-built” de la instalación una vez acabada en formato DIACAE según todas las directrices de la propiedad.
- Documentación relativa a las pruebas finales
- Manuales de funcionamiento, operación y mantenimiento de los equipos, maquinarias y/o sistemas para el correcto funcionamiento y mantenimiento de las instalaciones.
- Propuestas de periodos de autorización de los equipos
- Certificados de garantías de todos los equipos que lo requieran.
- Documentación fotográfica y en vídeo
- Normas de gestión medioambiental.
- Contratos de mantenimiento de las instalaciones exigidos contractualmente.
- Listado con suministradores de los principales equipos, con direcciones y teléfonos.
- Además de toda aquella documentación adicional solicitada por parte de la propiedad y/o D.O.</t>
  </si>
  <si>
    <t>Legalización de la Instalación de PCI</t>
  </si>
  <si>
    <t>Legalización de la instalación de protección contra incendios en los organismos competentes, incluyendo inspección inicial por O.C.A según normativa de aplicación referente a protección contra incendios (CTE DB SI, RIPCI, RSCIEI). 
Nota: Los registros siempre que los organismos competentes y  colegios profesionales lo permitan serán digitalmente, así como sus visados, y se aportaraán wn archivo en formato digital y en papel.</t>
  </si>
  <si>
    <t>Adecuación a normativa de la Instalación de Baja Tensión</t>
  </si>
  <si>
    <t>Adecuación de normativa de la instalación de baja tensión en los organismos competentes, incluyendo inspección inicial por O.C.A según normativa de aplicación referente a instalaciones de baja tensión (REBT) y tramitación de boletín correspondiente.  Sólo de la instalación nueva ejecutada al realizar los trabajos de PCI. 
Nota: Los registros siempre que los organismos competentes y  colegios profesionales lo permitan serán digitalmente, así como sus visados, y se aportara a la D.F. archivo en formato digital y en papel.</t>
  </si>
  <si>
    <t>Proyecto técnico legalización instalación</t>
  </si>
  <si>
    <t>Ud. Redacción de proyecto técnico de legalización de las instalaciones de protección contra incencios del edificio del CT de Murcia en su totalidad (hayan sido o no reformadas en el presente pliego), confeccionado por técnico facultado y perfectamente desarrollado para presentar a su legalización con indicación expresa de cálculos y cumplimiento de normativa de instalaciones correspondiente, incluso certificado de Dirección de Obra consistente en la Dirección técnica desarrollada por técnico facultado y desarrollo de la coordinación de Seguridad y Salud en la fase de ejecución, perfectamente terminados para su legalización y visado, con p.p. registros oficiales necesarios del colegio profesional correspondiente, Comunidad o Ayuntamiento, asi como el pago de tasas de organismos oficiales o entidades competentes. Medida la unidad una vez entregado el proyecto a la propiedad.</t>
  </si>
  <si>
    <t>Total 01.08</t>
  </si>
  <si>
    <t>t</t>
  </si>
  <si>
    <t>01_01</t>
  </si>
  <si>
    <t>01_01_01</t>
  </si>
  <si>
    <t>01_01_02</t>
  </si>
  <si>
    <t>01_01_03</t>
  </si>
  <si>
    <t>01_01_04</t>
  </si>
  <si>
    <t>01_01_05</t>
  </si>
  <si>
    <t>01_01_06</t>
  </si>
  <si>
    <t>01_01_07</t>
  </si>
  <si>
    <t>01_02</t>
  </si>
  <si>
    <t>01_02_01</t>
  </si>
  <si>
    <t>01_02_02</t>
  </si>
  <si>
    <t>01_02_03</t>
  </si>
  <si>
    <t>01_02_04</t>
  </si>
  <si>
    <t>01_02_05</t>
  </si>
  <si>
    <t>01_02_06</t>
  </si>
  <si>
    <t>01_02_07</t>
  </si>
  <si>
    <t>01_02_08</t>
  </si>
  <si>
    <t>01_02_09</t>
  </si>
  <si>
    <t>01_02_10</t>
  </si>
  <si>
    <t>01_02_11</t>
  </si>
  <si>
    <t>01_02_12</t>
  </si>
  <si>
    <t>01_02_13</t>
  </si>
  <si>
    <t>01_02_14</t>
  </si>
  <si>
    <t>01_02_15</t>
  </si>
  <si>
    <t>01_02_16</t>
  </si>
  <si>
    <t>01_02_17</t>
  </si>
  <si>
    <t>01_02_18</t>
  </si>
  <si>
    <t>01_02_19</t>
  </si>
  <si>
    <t>01_02_20</t>
  </si>
  <si>
    <t>01_03</t>
  </si>
  <si>
    <t>01_03_01</t>
  </si>
  <si>
    <t>01_03_02</t>
  </si>
  <si>
    <t>01_03_03</t>
  </si>
  <si>
    <t>01_03_05</t>
  </si>
  <si>
    <t>01_03_06</t>
  </si>
  <si>
    <t>01_03_07</t>
  </si>
  <si>
    <t>01_03_08</t>
  </si>
  <si>
    <t>01_04</t>
  </si>
  <si>
    <t>01_04_01</t>
  </si>
  <si>
    <t>01_04_02</t>
  </si>
  <si>
    <t>01_04_03</t>
  </si>
  <si>
    <t>01_04_04</t>
  </si>
  <si>
    <t>01_05</t>
  </si>
  <si>
    <t>01_05_01</t>
  </si>
  <si>
    <t>01_05_02</t>
  </si>
  <si>
    <t>01_05_03</t>
  </si>
  <si>
    <t>01_05_04</t>
  </si>
  <si>
    <t>01_05_05</t>
  </si>
  <si>
    <t>01_05_06</t>
  </si>
  <si>
    <t>01_05_07</t>
  </si>
  <si>
    <t>01_05_08</t>
  </si>
  <si>
    <t>01_05_09</t>
  </si>
  <si>
    <t>01_05_10</t>
  </si>
  <si>
    <t>01_05_11</t>
  </si>
  <si>
    <t>01_06</t>
  </si>
  <si>
    <t>01_06_01</t>
  </si>
  <si>
    <t>01_06_02</t>
  </si>
  <si>
    <t>01_07</t>
  </si>
  <si>
    <t>01_07_01</t>
  </si>
  <si>
    <t>01_08</t>
  </si>
  <si>
    <t>01_08_01</t>
  </si>
  <si>
    <t>01_08_02</t>
  </si>
  <si>
    <t>01_08_03</t>
  </si>
  <si>
    <t>01_08_04</t>
  </si>
  <si>
    <t>Resumen /Comentario</t>
  </si>
  <si>
    <t>__N__</t>
  </si>
  <si>
    <t xml:space="preserve">Ud. Anillo de comunicaciones, entre todos los elementos y modificaciones de este proyecto (se interconexionarán todos los equipos de control del sistema de este proyecto con el bus general del edificio en el punto indicado por la dirección técnica y todos los equipos de control con su equipo correspondiente), formado por4 pares 3091 UTP GigaSPEED X10D, categoría 6A. , a switch EBU-011 Y EBU-012. Los cables seran con cubierta LSZH no progador de la llama, cero halógenos y baja emisión de humo, conforme a la norma UNE-EN 50288-6-1. Instalado bajo tubo de acero en salas de máquinas y exteriores, de tubo tipo plástico en patinillos,  falsos techos y similares, incluso instalación, abrazaderas y grapas de sujeción, cajas de derivación, etiquetado, pequeño material, conexionado, gestión, pruebas, etc. El material mínimo:
-  Cable y tendido de señales de instrumentación, bajo tubo de acero y manguera apantallada: cable para equipos de control (para integraciones, controladores, switches,...), conexionado de todos los elementos de este proyecto de medida, control y mando, así como las reformas de conexionado en el cuadro, protegido en las diferentes zonas, incluso instalación, abrazaderas y grapas de sujeción, cajas de derivación, etiquetado, pequeño material, conexionado, gestión, pruebas, etc. Las características específicas del cable a usar dependiendo del tipo de bus se indican en el protocolo de realización de trabajos de gestión. 
- Suministro y montaje de cable de unión entre las centrales de pci y los equipos de cambio de protocolo, será cable trenzado apantallado, tipo Belden 9841 NH.
- Suministro y montaje de cable de unión entre equipo de cambio de protocolo y de control de flujo de información, tipo propietario RS232. 
</t>
  </si>
  <si>
    <t>-  Montaje e instalación de armarios de control según necesidades. Pintados en color naranja. Ubicación de los controladores. Alimentación de SAI. Puntos de enchufe para mantenimiento. Se dotará a todos los cuadros de toma de corriente con toma de tierra lateral  (1 por sala).
-   Conexionado eléctrico y electrónico de los diferentes elementos de campo y comprobación de funcionamiento de todos los elementos, así como montaje de los equipos, maniobra en cuadros, cableado, conexionado, puesta en marcha, ajustes, pruebas, etc.
-  Instalación de cableado desde el equipo indicado al equipo específico para realizar las integraciones (TONN). 
-  Cableado de armarios de control, incluso suministro de los mismos, a cuadros eléctricos.
-  Integración de los controladores a la red existente, en RTVE, incluso cuadros para alojamiento de equipos, con bornas, magnetotérmicos de protección, tomas de corriente, relés con posibilidad de actuación manual, etc. Totalmente instalado.
-  Cada uno de los controladores llevarán protección independiente.
 Incluso p.p de cajas de registro, de derivación, rosetas, latiguillos, paneles de distribución en racks, conectores y pequeño material y accesorios. Todos los cables estarán etiquetados en ambos extremos y se certificarán.</t>
  </si>
  <si>
    <t>INFRAESTRUCTURAS Y MODIFICACIONES (*)</t>
  </si>
  <si>
    <t xml:space="preserve">	PRESUPUESTO EJECUCION MATERIAL</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</si>
  <si>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</si>
  <si>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</si>
  <si>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PRESUPUESTO EJECUCION CONTRATA/IMPORTE OFERTA</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</si>
  <si>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</si>
  <si>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</si>
  <si>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</si>
  <si>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</si>
  <si>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</si>
  <si>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</si>
  <si>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</si>
  <si>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</si>
  <si>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</si>
  <si>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</si>
  <si>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</si>
  <si>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</si>
  <si>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</si>
  <si>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</si>
  <si>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</si>
  <si>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</si>
  <si>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</si>
  <si>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</si>
  <si>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</si>
  <si>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</si>
  <si>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</si>
  <si>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</si>
  <si>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</si>
  <si>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</si>
  <si>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</si>
  <si>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</si>
  <si>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 xml:space="preserve">MUY IMPORTANTE: </t>
  </si>
  <si>
    <t xml:space="preserve">SI SE DETALLA UN ALGUN % DIFERENTE COMO INCLUIDO EN CADA PARTIDA DEBEN CUMPLIMENTARSE OBLIGATORIAMENTE </t>
  </si>
  <si>
    <t xml:space="preserve">LOS % DE AMBAS CELDAS VERDES, SI NO SE COMPLETAN AMBOS LA FORMULA NO AJUSTARÁ CORRECTAMENTE LA PARTIDA FIJA </t>
  </si>
  <si>
    <t>ImpPres (**)</t>
  </si>
  <si>
    <t>S-02753-2025 - Adecuación a normativa instalación detección y alarma incendios CT MURCIA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</si>
  <si>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</si>
  <si>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 El importe de la partida 01.05.11 es una cantidad fija, no se puede variar y debe ser mantenido en la tabla y sumado en el total de la oferta.
Si se detallan importes de Gastos Generales (G.G.) y/o Beneficio Industrial (B.I.) en columna ImpPres, la partida 01.05.11 se ofertará por 8.100,67 €., si no se detallan importes en (a) y (b)  01.05.11 se ofertará por 9.639,80 €, (13 % G.G. y  6% B.I. incluidos), si en los precios unitarios ofertados se incluyesen % G.G. y B.I. distintos a los indicados, 01.05.11 se calculará con los mismos porcentajes  aplicados al resto de la oferta.
</t>
  </si>
  <si>
    <t xml:space="preserve">(**) Deberán presupuestarse todas las partidas de los capítulos. En caso de incluirse alguna partida con importe CERO se considerará ofertada SIN COSTE para CRTVE.
(a)(b) Cuando no se indiquen otros porcentajes se entenderá que quedan incluidos en el precio de la oferta el 13% de Gastos Generales y el 6% de Beneficio Industrial
</t>
  </si>
  <si>
    <t>Fdo:</t>
  </si>
  <si>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</si>
  <si>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</si>
  <si>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</si>
  <si>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</si>
  <si>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</si>
  <si>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</si>
  <si>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</si>
  <si>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</si>
  <si>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</si>
  <si>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</si>
  <si>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</si>
  <si>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</si>
  <si>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</si>
  <si>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</si>
  <si>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</si>
  <si>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</si>
  <si>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</si>
  <si>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“Adecuación a normativa instalación detección y alarma incendios CT MURCIA”</t>
  </si>
  <si>
    <t>Expediente n.º S/02753/2025</t>
  </si>
  <si>
    <t xml:space="preserve">PAG.1 y TABLA DESGLOSE PRECIO SE PRESENTARAN FIRMADAS EN FORMATO PDF 
</t>
  </si>
  <si>
    <t>NOTA IMPORTANTE: 
ESTE ANEXO I Y LA TABLA DESGLOSE PRECIO SE PRESENTARAN EN FORMATO PDF
DEBERAN ESTAR FIRMADOS POR DECLARANTE(S)</t>
  </si>
  <si>
    <t xml:space="preserve">con D.N.I./NIE número </t>
  </si>
  <si>
    <t>actuando en calidad de apoderado de la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</si>
</sst>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0.000"/>
  </numFmts>
  <fonts count="31" x14ac:knownFonts="1">
    <font>
      <sz val="11"/>
      <color theme="1"/>
      <name val="Calibri"/>
      <family val="2"/>
      <scheme val="minor"/>
    </font>
    <font>
      <sz val="11"/>
      <color rgb="FFFF0000"/>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b/>
      <sz val="11"/>
      <color rgb="FFFF0000"/>
      <name val="Calibri"/>
      <family val="2"/>
      <scheme val="minor"/>
    </font>
    <font>
      <i/>
      <sz val="8"/>
      <color theme="1"/>
      <name val="Calibri"/>
      <family val="2"/>
      <scheme val="minor"/>
    </font>
    <font>
      <b/>
      <sz val="8"/>
      <color rgb="FF0070C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b/>
      <i/>
      <sz val="11"/>
      <color rgb="FFFF0000"/>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0"/>
      <color theme="1"/>
      <name val="Calibri"/>
      <family val="2"/>
    </font>
    <font>
      <b/>
      <u/>
      <sz val="10"/>
      <color rgb="FFFF0000"/>
      <name val="Calibri"/>
      <family val="2"/>
    </font>
    <font>
      <b/>
      <sz val="16"/>
      <color rgb="FFFF0000"/>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s>
  <fills count="11">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FFFF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99"/>
        <bgColor indexed="64"/>
      </patternFill>
    </fill>
    <fill>
      <patternFill patternType="solid">
        <fgColor rgb="FFCCFF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78">
    <xf numFmtId="0" fontId="0" fillId="0" borderId="0" xfId="0"/>
    <xf numFmtId="49" fontId="13" fillId="6" borderId="1" xfId="0" applyNumberFormat="1" applyFont="1" applyFill="1" applyBorder="1" applyAlignment="1">
      <alignment vertical="top"/>
    </xf>
    <xf numFmtId="2" fontId="5" fillId="0" borderId="4" xfId="0" applyNumberFormat="1" applyFont="1" applyBorder="1" applyAlignment="1" applyProtection="1">
      <alignment vertical="top"/>
    </xf>
    <xf numFmtId="0" fontId="5" fillId="0" borderId="4" xfId="0" applyFont="1" applyBorder="1" applyAlignment="1" applyProtection="1">
      <alignment vertical="top"/>
    </xf>
    <xf numFmtId="0" fontId="9" fillId="0" borderId="4" xfId="0" applyFont="1" applyBorder="1" applyAlignment="1" applyProtection="1">
      <alignment vertical="top"/>
    </xf>
    <xf numFmtId="49" fontId="8" fillId="0" borderId="4" xfId="0" applyNumberFormat="1" applyFont="1" applyBorder="1" applyAlignment="1" applyProtection="1">
      <alignment horizontal="right" vertical="top"/>
    </xf>
    <xf numFmtId="3" fontId="9" fillId="0" borderId="4" xfId="0" applyNumberFormat="1" applyFont="1" applyBorder="1" applyAlignment="1" applyProtection="1">
      <alignment vertical="top"/>
    </xf>
    <xf numFmtId="4" fontId="8" fillId="0" borderId="4" xfId="0" applyNumberFormat="1" applyFont="1" applyBorder="1" applyAlignment="1" applyProtection="1">
      <alignment vertical="top"/>
    </xf>
    <xf numFmtId="10" fontId="16" fillId="5" borderId="6" xfId="0" applyNumberFormat="1" applyFont="1" applyFill="1" applyBorder="1" applyAlignment="1" applyProtection="1">
      <alignment horizontal="right" vertical="center"/>
    </xf>
    <xf numFmtId="2" fontId="9" fillId="0" borderId="4" xfId="0" applyNumberFormat="1" applyFont="1" applyBorder="1" applyAlignment="1" applyProtection="1">
      <alignment vertical="top" wrapText="1"/>
    </xf>
    <xf numFmtId="4" fontId="8" fillId="0" borderId="4" xfId="0" applyNumberFormat="1" applyFont="1" applyBorder="1" applyAlignment="1" applyProtection="1">
      <alignment vertical="top" wrapText="1"/>
    </xf>
    <xf numFmtId="0" fontId="2" fillId="0" borderId="0" xfId="0" applyFont="1" applyProtection="1"/>
    <xf numFmtId="0" fontId="0" fillId="0" borderId="0" xfId="0" applyProtection="1"/>
    <xf numFmtId="2" fontId="7" fillId="0" borderId="1" xfId="0" applyNumberFormat="1" applyFont="1" applyBorder="1" applyAlignment="1" applyProtection="1">
      <alignment horizontal="center" vertical="top"/>
    </xf>
    <xf numFmtId="0" fontId="7" fillId="0" borderId="1" xfId="0" applyFont="1" applyBorder="1" applyAlignment="1" applyProtection="1">
      <alignment horizontal="center" vertical="top"/>
    </xf>
    <xf numFmtId="0" fontId="0" fillId="0" borderId="11" xfId="0" applyBorder="1" applyProtection="1"/>
    <xf numFmtId="0" fontId="0" fillId="0" borderId="0" xfId="0" applyBorder="1" applyProtection="1"/>
    <xf numFmtId="49" fontId="13" fillId="0" borderId="14" xfId="0" applyNumberFormat="1" applyFont="1" applyBorder="1" applyAlignment="1" applyProtection="1">
      <alignment horizontal="center" vertical="top"/>
    </xf>
    <xf numFmtId="49" fontId="13" fillId="0" borderId="6" xfId="0" applyNumberFormat="1" applyFont="1" applyBorder="1" applyAlignment="1" applyProtection="1">
      <alignment vertical="top"/>
    </xf>
    <xf numFmtId="49" fontId="13" fillId="0" borderId="7" xfId="0" applyNumberFormat="1" applyFont="1" applyBorder="1" applyAlignment="1" applyProtection="1">
      <alignment vertical="top" wrapText="1"/>
    </xf>
    <xf numFmtId="2" fontId="13" fillId="0" borderId="14" xfId="0" applyNumberFormat="1" applyFont="1" applyBorder="1" applyAlignment="1" applyProtection="1">
      <alignment horizontal="right" vertical="top" indent="1"/>
    </xf>
    <xf numFmtId="4" fontId="13" fillId="8" borderId="14" xfId="0" applyNumberFormat="1" applyFont="1" applyFill="1" applyBorder="1" applyAlignment="1" applyProtection="1">
      <alignment horizontal="right" vertical="top" indent="1"/>
    </xf>
    <xf numFmtId="49" fontId="13" fillId="0" borderId="11" xfId="0" applyNumberFormat="1" applyFont="1" applyBorder="1" applyAlignment="1" applyProtection="1">
      <alignment vertical="top" wrapText="1"/>
    </xf>
    <xf numFmtId="0" fontId="11" fillId="0" borderId="0" xfId="0" applyFont="1" applyProtection="1"/>
    <xf numFmtId="2" fontId="7" fillId="0" borderId="1" xfId="0" applyNumberFormat="1" applyFont="1" applyBorder="1" applyAlignment="1" applyProtection="1">
      <alignment vertical="top"/>
    </xf>
    <xf numFmtId="0" fontId="7" fillId="0" borderId="3" xfId="0" applyFont="1" applyBorder="1" applyAlignment="1" applyProtection="1">
      <alignment vertical="top"/>
    </xf>
    <xf numFmtId="0" fontId="17" fillId="0" borderId="1" xfId="0" applyFont="1" applyBorder="1" applyAlignment="1" applyProtection="1">
      <alignment horizontal="center" vertical="top"/>
    </xf>
    <xf numFmtId="0" fontId="14" fillId="0" borderId="0" xfId="0" applyFont="1" applyBorder="1" applyAlignment="1" applyProtection="1">
      <alignment vertical="center" wrapText="1"/>
    </xf>
    <xf numFmtId="10" fontId="18" fillId="5" borderId="1" xfId="0" applyNumberFormat="1" applyFont="1" applyFill="1" applyBorder="1" applyAlignment="1" applyProtection="1">
      <alignment horizontal="right" vertical="center"/>
    </xf>
    <xf numFmtId="10" fontId="16" fillId="7" borderId="8" xfId="0" applyNumberFormat="1" applyFont="1" applyFill="1" applyBorder="1" applyAlignment="1" applyProtection="1">
      <alignment horizontal="right" vertical="center" indent="4"/>
    </xf>
    <xf numFmtId="4" fontId="19" fillId="5" borderId="13" xfId="0" applyNumberFormat="1" applyFont="1" applyFill="1" applyBorder="1" applyAlignment="1" applyProtection="1">
      <alignment horizontal="center" vertical="top"/>
    </xf>
    <xf numFmtId="10" fontId="16" fillId="7" borderId="5" xfId="0" applyNumberFormat="1" applyFont="1" applyFill="1" applyBorder="1" applyAlignment="1" applyProtection="1">
      <alignment horizontal="right" vertical="center" indent="4"/>
    </xf>
    <xf numFmtId="4" fontId="19" fillId="5" borderId="1" xfId="0" applyNumberFormat="1" applyFont="1" applyFill="1" applyBorder="1" applyAlignment="1" applyProtection="1">
      <alignment horizontal="center" vertical="top"/>
    </xf>
    <xf numFmtId="0" fontId="7" fillId="0" borderId="1" xfId="0" applyFont="1" applyBorder="1" applyAlignment="1" applyProtection="1">
      <alignment vertical="top"/>
    </xf>
    <xf numFmtId="2" fontId="13" fillId="0" borderId="6" xfId="0" applyNumberFormat="1" applyFont="1" applyBorder="1" applyAlignment="1" applyProtection="1">
      <alignment horizontal="left" vertical="top" indent="1"/>
    </xf>
    <xf numFmtId="2" fontId="13" fillId="0" borderId="8" xfId="0" applyNumberFormat="1" applyFont="1" applyBorder="1" applyAlignment="1" applyProtection="1">
      <alignment horizontal="right" vertical="top" indent="1"/>
    </xf>
    <xf numFmtId="10" fontId="16" fillId="5" borderId="1" xfId="0" applyNumberFormat="1" applyFont="1" applyFill="1" applyBorder="1" applyAlignment="1" applyProtection="1">
      <alignment horizontal="right" vertical="center"/>
    </xf>
    <xf numFmtId="0" fontId="14" fillId="0" borderId="0" xfId="0" applyFont="1" applyBorder="1" applyAlignment="1" applyProtection="1">
      <alignment horizontal="right" vertical="center" wrapText="1"/>
    </xf>
    <xf numFmtId="0" fontId="14" fillId="0" borderId="0" xfId="0" applyFont="1" applyFill="1" applyBorder="1" applyAlignment="1" applyProtection="1">
      <alignment horizontal="right" vertical="center" wrapText="1"/>
    </xf>
    <xf numFmtId="10" fontId="16" fillId="0" borderId="0" xfId="0" applyNumberFormat="1" applyFont="1" applyFill="1" applyBorder="1" applyAlignment="1" applyProtection="1">
      <alignment horizontal="right" vertical="center"/>
    </xf>
    <xf numFmtId="10" fontId="16" fillId="0" borderId="0" xfId="0" applyNumberFormat="1" applyFont="1" applyFill="1" applyBorder="1" applyAlignment="1" applyProtection="1">
      <alignment horizontal="right" vertical="center" indent="4"/>
    </xf>
    <xf numFmtId="4" fontId="19" fillId="0" borderId="0" xfId="0" applyNumberFormat="1" applyFont="1" applyFill="1" applyBorder="1" applyAlignment="1" applyProtection="1">
      <alignment horizontal="center" vertical="top"/>
    </xf>
    <xf numFmtId="0" fontId="0" fillId="0" borderId="0" xfId="0" applyFill="1" applyProtection="1"/>
    <xf numFmtId="0" fontId="14" fillId="0" borderId="0" xfId="0" applyFont="1" applyBorder="1" applyAlignment="1" applyProtection="1">
      <alignment horizontal="left" vertical="center"/>
    </xf>
    <xf numFmtId="0" fontId="11" fillId="7" borderId="1" xfId="0" applyFont="1" applyFill="1" applyBorder="1" applyAlignment="1" applyProtection="1">
      <alignment horizontal="center"/>
    </xf>
    <xf numFmtId="0" fontId="11" fillId="7" borderId="15" xfId="0" applyFont="1" applyFill="1" applyBorder="1" applyAlignment="1" applyProtection="1">
      <alignment horizontal="center"/>
    </xf>
    <xf numFmtId="4" fontId="13" fillId="8" borderId="6" xfId="0" applyNumberFormat="1" applyFont="1" applyFill="1" applyBorder="1" applyAlignment="1" applyProtection="1">
      <alignment horizontal="center" vertical="center" wrapText="1"/>
    </xf>
    <xf numFmtId="4" fontId="13" fillId="8" borderId="6" xfId="0" applyNumberFormat="1" applyFont="1" applyFill="1" applyBorder="1" applyAlignment="1" applyProtection="1">
      <alignment horizontal="left" vertical="center"/>
    </xf>
    <xf numFmtId="0" fontId="20" fillId="0" borderId="0" xfId="0" applyFont="1" applyProtection="1"/>
    <xf numFmtId="9" fontId="11" fillId="7" borderId="1" xfId="0" applyNumberFormat="1" applyFont="1" applyFill="1" applyBorder="1" applyAlignment="1" applyProtection="1">
      <alignment horizontal="center"/>
    </xf>
    <xf numFmtId="2" fontId="0" fillId="0" borderId="0" xfId="0" applyNumberFormat="1" applyProtection="1"/>
    <xf numFmtId="9" fontId="11" fillId="7" borderId="15" xfId="0" applyNumberFormat="1" applyFont="1" applyFill="1" applyBorder="1" applyAlignment="1" applyProtection="1">
      <alignment horizontal="center"/>
    </xf>
    <xf numFmtId="2" fontId="13" fillId="0" borderId="14" xfId="0" applyNumberFormat="1" applyFont="1" applyBorder="1" applyAlignment="1" applyProtection="1">
      <alignment horizontal="right" vertical="center" indent="1"/>
    </xf>
    <xf numFmtId="4" fontId="13" fillId="8" borderId="6" xfId="0" applyNumberFormat="1" applyFont="1" applyFill="1" applyBorder="1" applyAlignment="1" applyProtection="1">
      <alignment horizontal="right" vertical="center" wrapText="1" indent="1"/>
    </xf>
    <xf numFmtId="4" fontId="13" fillId="8" borderId="14" xfId="0" applyNumberFormat="1" applyFont="1" applyFill="1" applyBorder="1" applyAlignment="1" applyProtection="1">
      <alignment horizontal="right" vertical="center" indent="1"/>
    </xf>
    <xf numFmtId="0" fontId="0" fillId="0" borderId="0" xfId="0" applyAlignment="1" applyProtection="1">
      <alignment vertical="center"/>
    </xf>
    <xf numFmtId="0" fontId="1" fillId="0" borderId="0" xfId="0" applyFont="1" applyProtection="1"/>
    <xf numFmtId="10" fontId="9" fillId="7" borderId="8" xfId="0" applyNumberFormat="1" applyFont="1" applyFill="1" applyBorder="1" applyAlignment="1" applyProtection="1">
      <alignment horizontal="right" vertical="center" indent="4"/>
      <protection locked="0"/>
    </xf>
    <xf numFmtId="10" fontId="9" fillId="7" borderId="5" xfId="0" applyNumberFormat="1" applyFont="1" applyFill="1" applyBorder="1" applyAlignment="1" applyProtection="1">
      <alignment horizontal="right" vertical="center" indent="4"/>
      <protection locked="0"/>
    </xf>
    <xf numFmtId="2" fontId="13" fillId="6" borderId="1" xfId="0" applyNumberFormat="1" applyFont="1" applyFill="1" applyBorder="1" applyAlignment="1">
      <alignment vertical="top"/>
    </xf>
    <xf numFmtId="0" fontId="21" fillId="0" borderId="16" xfId="0" applyFont="1" applyBorder="1" applyAlignment="1" applyProtection="1">
      <alignment horizontal="center" vertical="top" wrapText="1"/>
    </xf>
    <xf numFmtId="0" fontId="21" fillId="0" borderId="17" xfId="0" applyFont="1" applyBorder="1" applyAlignment="1" applyProtection="1">
      <alignment horizontal="center" vertical="top" wrapText="1"/>
    </xf>
    <xf numFmtId="0" fontId="21" fillId="0" borderId="18" xfId="0" applyFont="1" applyBorder="1" applyAlignment="1" applyProtection="1">
      <alignment horizontal="center" vertical="top" wrapText="1"/>
    </xf>
    <xf numFmtId="0" fontId="23" fillId="0" borderId="0" xfId="0" applyFont="1" applyBorder="1" applyAlignment="1" applyProtection="1">
      <alignment horizontal="center" vertical="center" wrapText="1"/>
    </xf>
    <xf numFmtId="0" fontId="14" fillId="0" borderId="4" xfId="0" applyFont="1" applyBorder="1" applyAlignment="1" applyProtection="1">
      <alignment horizontal="right" vertical="center" wrapText="1"/>
    </xf>
    <xf numFmtId="0" fontId="14" fillId="0" borderId="5" xfId="0" applyFont="1" applyBorder="1" applyAlignment="1" applyProtection="1">
      <alignment horizontal="right" vertical="center" wrapText="1"/>
    </xf>
    <xf numFmtId="0" fontId="14" fillId="0" borderId="3" xfId="0" applyFont="1" applyBorder="1" applyAlignment="1" applyProtection="1">
      <alignment horizontal="center" vertical="center" wrapText="1"/>
    </xf>
    <xf numFmtId="0" fontId="14" fillId="0" borderId="5" xfId="0" applyFont="1" applyBorder="1" applyAlignment="1" applyProtection="1">
      <alignment horizontal="center" vertical="center" wrapText="1"/>
    </xf>
    <xf numFmtId="0" fontId="23" fillId="0" borderId="0" xfId="0" applyFont="1" applyAlignment="1" applyProtection="1">
      <alignment horizontal="center" vertical="top" wrapText="1"/>
    </xf>
    <xf numFmtId="0" fontId="0" fillId="0" borderId="0" xfId="0" applyAlignment="1" applyProtection="1">
      <alignment vertical="top"/>
    </xf>
    <xf numFmtId="0" fontId="25" fillId="0" borderId="0" xfId="0" applyFont="1" applyProtection="1"/>
    <xf numFmtId="0" fontId="26" fillId="0" borderId="0" xfId="0" applyFont="1" applyProtection="1"/>
    <xf numFmtId="0" fontId="27" fillId="0" borderId="0" xfId="0" applyFont="1" applyAlignment="1" applyProtection="1">
      <alignment horizontal="right" vertical="center"/>
    </xf>
    <xf numFmtId="0" fontId="27" fillId="0" borderId="0" xfId="0" applyFont="1" applyAlignment="1" applyProtection="1">
      <alignment horizontal="right"/>
    </xf>
    <xf numFmtId="0" fontId="28" fillId="0" borderId="0" xfId="0" applyFont="1" applyAlignment="1" applyProtection="1">
      <alignment horizontal="center"/>
    </xf>
    <xf numFmtId="0" fontId="0" fillId="5" borderId="0" xfId="0" applyFill="1" applyAlignment="1" applyProtection="1">
      <alignment horizontal="left" vertical="top" shrinkToFit="1"/>
      <protection locked="0"/>
    </xf>
    <xf numFmtId="0" fontId="0" fillId="0" borderId="0" xfId="0" applyAlignment="1" applyProtection="1">
      <alignment horizontal="center" vertical="top"/>
    </xf>
    <xf numFmtId="0" fontId="0" fillId="5"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0" fillId="0" borderId="0" xfId="0" applyAlignment="1" applyProtection="1">
      <alignment horizontal="left" vertical="top"/>
    </xf>
    <xf numFmtId="0" fontId="12" fillId="0" borderId="0" xfId="0" applyFont="1" applyAlignment="1" applyProtection="1">
      <alignment horizontal="left" vertical="top"/>
    </xf>
    <xf numFmtId="0" fontId="0" fillId="5" borderId="0" xfId="0" applyFill="1" applyAlignment="1" applyProtection="1">
      <alignment horizontal="center" vertical="top" shrinkToFit="1"/>
      <protection locked="0"/>
    </xf>
    <xf numFmtId="0" fontId="12" fillId="0" borderId="0" xfId="0" applyFont="1" applyAlignment="1" applyProtection="1">
      <alignment vertical="top"/>
    </xf>
    <xf numFmtId="0" fontId="0" fillId="0" borderId="0" xfId="0" applyFill="1" applyAlignment="1" applyProtection="1">
      <alignment shrinkToFit="1"/>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Alignment="1" applyProtection="1">
      <alignment horizontal="left" vertical="top" wrapText="1"/>
    </xf>
    <xf numFmtId="0" fontId="24" fillId="0" borderId="0" xfId="0" applyFont="1" applyAlignment="1" applyProtection="1">
      <alignment vertical="top"/>
    </xf>
    <xf numFmtId="4" fontId="24" fillId="9" borderId="0" xfId="0" applyNumberFormat="1" applyFont="1" applyFill="1" applyAlignment="1" applyProtection="1">
      <alignment horizontal="center" vertical="top" shrinkToFit="1"/>
    </xf>
    <xf numFmtId="0" fontId="24" fillId="9" borderId="0" xfId="0" applyFont="1" applyFill="1" applyAlignment="1" applyProtection="1">
      <alignment horizontal="center" vertical="top" shrinkToFit="1"/>
    </xf>
    <xf numFmtId="0" fontId="0" fillId="0" borderId="0" xfId="0" applyAlignment="1" applyProtection="1">
      <alignment horizontal="justify" vertical="top" wrapText="1"/>
    </xf>
    <xf numFmtId="0" fontId="30" fillId="0" borderId="0" xfId="0" applyFont="1" applyProtection="1"/>
    <xf numFmtId="0" fontId="0" fillId="0" borderId="2" xfId="0" applyBorder="1" applyAlignment="1" applyProtection="1">
      <alignment horizontal="center" wrapText="1"/>
      <protection locked="0"/>
    </xf>
    <xf numFmtId="0" fontId="0" fillId="0" borderId="0" xfId="0" applyBorder="1" applyAlignment="1" applyProtection="1">
      <alignment vertical="top"/>
    </xf>
    <xf numFmtId="4" fontId="0" fillId="0" borderId="0" xfId="0" applyNumberFormat="1" applyBorder="1" applyAlignment="1" applyProtection="1">
      <alignment vertical="top"/>
    </xf>
    <xf numFmtId="0" fontId="6" fillId="0" borderId="0" xfId="0" applyFont="1" applyBorder="1" applyAlignment="1" applyProtection="1">
      <alignment vertical="top"/>
    </xf>
    <xf numFmtId="4" fontId="6" fillId="0" borderId="0" xfId="0" applyNumberFormat="1" applyFont="1" applyBorder="1" applyAlignment="1" applyProtection="1">
      <alignment vertical="top"/>
    </xf>
    <xf numFmtId="0" fontId="2" fillId="0" borderId="2" xfId="0" applyFont="1" applyBorder="1" applyAlignment="1" applyProtection="1">
      <alignment vertical="top"/>
    </xf>
    <xf numFmtId="0" fontId="0" fillId="0" borderId="2" xfId="0" applyBorder="1" applyAlignment="1" applyProtection="1">
      <alignment vertical="top"/>
    </xf>
    <xf numFmtId="4" fontId="0" fillId="0" borderId="2" xfId="0" applyNumberFormat="1" applyBorder="1" applyAlignment="1" applyProtection="1">
      <alignment vertical="top"/>
    </xf>
    <xf numFmtId="0" fontId="6" fillId="0" borderId="2" xfId="0" applyFont="1" applyBorder="1" applyAlignment="1" applyProtection="1">
      <alignment vertical="top"/>
    </xf>
    <xf numFmtId="4" fontId="6" fillId="0" borderId="2" xfId="0" applyNumberFormat="1" applyFont="1" applyBorder="1" applyAlignment="1" applyProtection="1">
      <alignment vertical="top"/>
    </xf>
    <xf numFmtId="0" fontId="3" fillId="0" borderId="1" xfId="0" applyFont="1" applyBorder="1" applyAlignment="1" applyProtection="1">
      <alignment vertical="top"/>
    </xf>
    <xf numFmtId="0" fontId="3" fillId="0" borderId="1" xfId="0" applyFont="1" applyBorder="1" applyAlignment="1" applyProtection="1">
      <alignment vertical="top" wrapText="1"/>
    </xf>
    <xf numFmtId="4" fontId="3" fillId="0" borderId="1" xfId="0" applyNumberFormat="1" applyFont="1" applyBorder="1" applyAlignment="1" applyProtection="1">
      <alignment vertical="top"/>
    </xf>
    <xf numFmtId="4" fontId="7" fillId="0" borderId="1" xfId="0" applyNumberFormat="1" applyFont="1" applyBorder="1" applyAlignment="1" applyProtection="1">
      <alignment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horizontal="left" vertical="top" wrapText="1"/>
    </xf>
    <xf numFmtId="49" fontId="4" fillId="2" borderId="4" xfId="0" applyNumberFormat="1" applyFont="1" applyFill="1" applyBorder="1" applyAlignment="1" applyProtection="1">
      <alignment horizontal="left" vertical="top" wrapText="1"/>
    </xf>
    <xf numFmtId="49" fontId="4" fillId="2" borderId="5" xfId="0" applyNumberFormat="1" applyFont="1" applyFill="1" applyBorder="1" applyAlignment="1" applyProtection="1">
      <alignment horizontal="left" vertical="top" wrapText="1"/>
    </xf>
    <xf numFmtId="3" fontId="8" fillId="2" borderId="1" xfId="0" applyNumberFormat="1" applyFont="1" applyFill="1" applyBorder="1" applyAlignment="1" applyProtection="1">
      <alignment vertical="top"/>
    </xf>
    <xf numFmtId="4" fontId="8"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3" borderId="3" xfId="0" applyNumberFormat="1" applyFont="1" applyFill="1" applyBorder="1" applyAlignment="1" applyProtection="1">
      <alignment horizontal="left" vertical="top" wrapText="1"/>
    </xf>
    <xf numFmtId="49" fontId="4" fillId="3" borderId="4" xfId="0" applyNumberFormat="1" applyFont="1" applyFill="1" applyBorder="1" applyAlignment="1" applyProtection="1">
      <alignment horizontal="left" vertical="top" wrapText="1"/>
    </xf>
    <xf numFmtId="49" fontId="4" fillId="3" borderId="5" xfId="0" applyNumberFormat="1" applyFont="1" applyFill="1" applyBorder="1" applyAlignment="1" applyProtection="1">
      <alignment horizontal="left" vertical="top" wrapText="1"/>
    </xf>
    <xf numFmtId="4" fontId="8" fillId="3" borderId="1" xfId="0" applyNumberFormat="1" applyFont="1" applyFill="1" applyBorder="1" applyAlignment="1" applyProtection="1">
      <alignment vertical="top"/>
    </xf>
    <xf numFmtId="49" fontId="5" fillId="4" borderId="1" xfId="0" applyNumberFormat="1" applyFont="1" applyFill="1" applyBorder="1" applyAlignment="1" applyProtection="1">
      <alignment vertical="top"/>
    </xf>
    <xf numFmtId="49" fontId="5" fillId="0" borderId="1" xfId="0" applyNumberFormat="1" applyFont="1" applyBorder="1" applyAlignment="1" applyProtection="1">
      <alignment vertical="top"/>
    </xf>
    <xf numFmtId="49" fontId="5" fillId="0" borderId="3" xfId="0" applyNumberFormat="1" applyFont="1" applyBorder="1" applyAlignment="1" applyProtection="1">
      <alignment horizontal="left" vertical="top" wrapText="1"/>
    </xf>
    <xf numFmtId="49" fontId="5" fillId="0" borderId="4" xfId="0" applyNumberFormat="1" applyFont="1" applyBorder="1" applyAlignment="1" applyProtection="1">
      <alignment horizontal="left" vertical="top" wrapText="1"/>
    </xf>
    <xf numFmtId="49" fontId="5" fillId="0" borderId="5" xfId="0" applyNumberFormat="1" applyFont="1" applyBorder="1" applyAlignment="1" applyProtection="1">
      <alignment horizontal="left" vertical="top" wrapText="1"/>
    </xf>
    <xf numFmtId="4" fontId="9" fillId="0" borderId="1" xfId="0" applyNumberFormat="1" applyFont="1" applyBorder="1" applyAlignment="1" applyProtection="1">
      <alignment vertical="top"/>
    </xf>
    <xf numFmtId="4" fontId="9" fillId="5" borderId="1" xfId="0" applyNumberFormat="1" applyFont="1" applyFill="1" applyBorder="1" applyAlignment="1" applyProtection="1">
      <alignment vertical="top"/>
    </xf>
    <xf numFmtId="0" fontId="5" fillId="0" borderId="14" xfId="0" applyFont="1" applyBorder="1" applyAlignment="1" applyProtection="1">
      <alignment vertical="top"/>
    </xf>
    <xf numFmtId="49" fontId="5" fillId="0" borderId="6" xfId="0" applyNumberFormat="1" applyFont="1" applyBorder="1" applyAlignment="1" applyProtection="1">
      <alignment horizontal="left" vertical="top" wrapText="1"/>
    </xf>
    <xf numFmtId="49" fontId="5" fillId="0" borderId="7" xfId="0" applyNumberFormat="1" applyFont="1" applyBorder="1" applyAlignment="1" applyProtection="1">
      <alignment horizontal="left" vertical="top" wrapText="1"/>
    </xf>
    <xf numFmtId="0" fontId="9" fillId="0" borderId="14" xfId="0" applyFont="1" applyBorder="1" applyAlignment="1" applyProtection="1">
      <alignment vertical="top"/>
    </xf>
    <xf numFmtId="0" fontId="5" fillId="0" borderId="15" xfId="0" applyFont="1" applyBorder="1" applyAlignment="1" applyProtection="1">
      <alignment vertical="top"/>
    </xf>
    <xf numFmtId="49" fontId="12" fillId="0" borderId="9" xfId="0" applyNumberFormat="1" applyFont="1" applyBorder="1" applyAlignment="1" applyProtection="1">
      <alignment horizontal="right" vertical="top" wrapText="1"/>
    </xf>
    <xf numFmtId="4" fontId="5" fillId="0" borderId="2" xfId="0" applyNumberFormat="1" applyFont="1" applyBorder="1" applyAlignment="1" applyProtection="1">
      <alignment vertical="top"/>
    </xf>
    <xf numFmtId="4" fontId="9" fillId="0" borderId="10" xfId="0" applyNumberFormat="1" applyFont="1" applyBorder="1" applyAlignment="1" applyProtection="1">
      <alignment vertical="top"/>
    </xf>
    <xf numFmtId="0" fontId="9" fillId="0" borderId="15" xfId="0" applyFont="1" applyBorder="1" applyAlignment="1" applyProtection="1">
      <alignment vertical="top"/>
    </xf>
    <xf numFmtId="0" fontId="5" fillId="0" borderId="13" xfId="0" applyFont="1" applyBorder="1" applyAlignment="1" applyProtection="1">
      <alignment vertical="top"/>
    </xf>
    <xf numFmtId="49" fontId="12" fillId="0" borderId="11" xfId="0" applyNumberFormat="1" applyFont="1" applyBorder="1" applyAlignment="1" applyProtection="1">
      <alignment horizontal="right" vertical="top" wrapText="1"/>
    </xf>
    <xf numFmtId="4" fontId="5" fillId="0" borderId="0" xfId="0" applyNumberFormat="1" applyFont="1" applyBorder="1" applyAlignment="1" applyProtection="1">
      <alignment vertical="top"/>
    </xf>
    <xf numFmtId="4" fontId="9" fillId="0" borderId="12" xfId="0" applyNumberFormat="1" applyFont="1" applyBorder="1" applyAlignment="1" applyProtection="1">
      <alignment vertical="top"/>
    </xf>
    <xf numFmtId="0" fontId="9" fillId="0" borderId="13" xfId="0" applyFont="1" applyBorder="1" applyAlignment="1" applyProtection="1">
      <alignment vertical="top"/>
    </xf>
    <xf numFmtId="0" fontId="5" fillId="0" borderId="3" xfId="0" applyFont="1" applyBorder="1" applyAlignment="1" applyProtection="1">
      <alignment vertical="top"/>
    </xf>
    <xf numFmtId="0" fontId="10" fillId="0" borderId="4" xfId="0" applyFont="1" applyBorder="1" applyAlignment="1" applyProtection="1">
      <alignment vertical="top"/>
    </xf>
    <xf numFmtId="0" fontId="5" fillId="0" borderId="4" xfId="0" applyFont="1" applyBorder="1" applyAlignment="1" applyProtection="1">
      <alignment vertical="top" wrapText="1"/>
    </xf>
    <xf numFmtId="4" fontId="5" fillId="0" borderId="4" xfId="0" applyNumberFormat="1" applyFont="1" applyBorder="1" applyAlignment="1" applyProtection="1">
      <alignment vertical="top"/>
    </xf>
    <xf numFmtId="49" fontId="8" fillId="0" borderId="5" xfId="0" applyNumberFormat="1" applyFont="1" applyBorder="1" applyAlignment="1" applyProtection="1">
      <alignment vertical="top"/>
    </xf>
    <xf numFmtId="4" fontId="8" fillId="0" borderId="1" xfId="0" applyNumberFormat="1" applyFont="1" applyBorder="1" applyAlignment="1" applyProtection="1">
      <alignment vertical="top"/>
    </xf>
    <xf numFmtId="4" fontId="8" fillId="5" borderId="1" xfId="0" applyNumberFormat="1" applyFont="1" applyFill="1" applyBorder="1" applyAlignment="1" applyProtection="1">
      <alignment vertical="top"/>
    </xf>
    <xf numFmtId="49" fontId="12" fillId="0" borderId="6" xfId="0" applyNumberFormat="1" applyFont="1" applyBorder="1" applyAlignment="1" applyProtection="1">
      <alignment horizontal="right" vertical="top" wrapText="1"/>
    </xf>
    <xf numFmtId="4" fontId="5" fillId="0" borderId="7" xfId="0" applyNumberFormat="1" applyFont="1" applyBorder="1" applyAlignment="1" applyProtection="1">
      <alignment vertical="top"/>
    </xf>
    <xf numFmtId="4" fontId="9" fillId="0" borderId="8" xfId="0" applyNumberFormat="1" applyFont="1" applyBorder="1" applyAlignment="1" applyProtection="1">
      <alignment vertical="top"/>
    </xf>
    <xf numFmtId="0" fontId="9" fillId="0" borderId="1" xfId="0" applyFont="1" applyBorder="1" applyAlignment="1" applyProtection="1">
      <alignment vertical="top"/>
    </xf>
    <xf numFmtId="49" fontId="12" fillId="0" borderId="3" xfId="0" applyNumberFormat="1" applyFont="1" applyBorder="1" applyAlignment="1" applyProtection="1">
      <alignment horizontal="right" vertical="top" wrapText="1"/>
    </xf>
    <xf numFmtId="4" fontId="9" fillId="0" borderId="5" xfId="0" applyNumberFormat="1" applyFont="1" applyBorder="1" applyAlignment="1" applyProtection="1">
      <alignment vertical="top"/>
    </xf>
    <xf numFmtId="0" fontId="5" fillId="0" borderId="1" xfId="0" applyFont="1" applyBorder="1" applyAlignment="1" applyProtection="1">
      <alignment vertical="top"/>
    </xf>
    <xf numFmtId="49" fontId="5" fillId="0" borderId="11" xfId="0" applyNumberFormat="1" applyFont="1" applyBorder="1" applyAlignment="1" applyProtection="1">
      <alignment horizontal="left" vertical="top" wrapText="1"/>
    </xf>
    <xf numFmtId="49" fontId="5" fillId="0" borderId="0" xfId="0" applyNumberFormat="1" applyFont="1" applyBorder="1" applyAlignment="1" applyProtection="1">
      <alignment horizontal="left" vertical="top" wrapText="1"/>
    </xf>
    <xf numFmtId="165" fontId="8" fillId="0" borderId="1" xfId="0" applyNumberFormat="1" applyFont="1" applyBorder="1" applyAlignment="1" applyProtection="1">
      <alignment vertical="top"/>
    </xf>
    <xf numFmtId="0" fontId="10" fillId="0" borderId="1" xfId="0" applyFont="1" applyBorder="1" applyAlignment="1" applyProtection="1">
      <alignment vertical="top"/>
    </xf>
    <xf numFmtId="0" fontId="0" fillId="0" borderId="1" xfId="0" applyBorder="1" applyProtection="1"/>
    <xf numFmtId="4" fontId="8" fillId="5" borderId="1" xfId="0" applyNumberFormat="1" applyFont="1" applyFill="1" applyBorder="1" applyAlignment="1" applyProtection="1">
      <alignment vertical="center" wrapText="1"/>
    </xf>
    <xf numFmtId="0" fontId="12" fillId="0" borderId="0" xfId="0" applyFont="1" applyAlignment="1" applyProtection="1">
      <alignment horizontal="left" wrapText="1"/>
    </xf>
    <xf numFmtId="0" fontId="12" fillId="0" borderId="0" xfId="0" applyFont="1" applyAlignment="1" applyProtection="1">
      <alignment horizontal="left" vertical="top" wrapText="1"/>
    </xf>
    <xf numFmtId="0" fontId="5" fillId="0" borderId="0" xfId="0" applyFont="1" applyProtection="1"/>
    <xf numFmtId="0" fontId="5" fillId="0" borderId="0" xfId="0" applyFont="1" applyAlignment="1" applyProtection="1">
      <alignment vertical="top" wrapText="1"/>
    </xf>
    <xf numFmtId="4" fontId="6" fillId="0" borderId="0" xfId="0" applyNumberFormat="1" applyFont="1" applyProtection="1"/>
    <xf numFmtId="0" fontId="6" fillId="0" borderId="0" xfId="0" applyFont="1" applyProtection="1"/>
    <xf numFmtId="4" fontId="0" fillId="0" borderId="0" xfId="0" applyNumberFormat="1" applyProtection="1"/>
    <xf numFmtId="4" fontId="9" fillId="5" borderId="1" xfId="0" applyNumberFormat="1" applyFont="1" applyFill="1" applyBorder="1" applyAlignment="1" applyProtection="1">
      <alignment vertical="top"/>
      <protection locked="0"/>
    </xf>
    <xf numFmtId="4" fontId="8" fillId="5" borderId="1" xfId="0" applyNumberFormat="1" applyFont="1" applyFill="1" applyBorder="1" applyAlignment="1" applyProtection="1">
      <alignment vertical="top"/>
      <protection locked="0"/>
    </xf>
    <xf numFmtId="49" fontId="13" fillId="10" borderId="1" xfId="0" applyNumberFormat="1" applyFont="1" applyFill="1" applyBorder="1" applyAlignment="1" applyProtection="1">
      <alignment vertical="top"/>
    </xf>
    <xf numFmtId="49" fontId="13" fillId="10" borderId="3" xfId="0" applyNumberFormat="1" applyFont="1" applyFill="1" applyBorder="1" applyAlignment="1" applyProtection="1">
      <alignment horizontal="left" vertical="top" wrapText="1"/>
    </xf>
    <xf numFmtId="49" fontId="13" fillId="10" borderId="4" xfId="0" applyNumberFormat="1" applyFont="1" applyFill="1" applyBorder="1" applyAlignment="1" applyProtection="1">
      <alignment horizontal="left" vertical="top" wrapText="1"/>
    </xf>
    <xf numFmtId="49" fontId="13" fillId="10" borderId="5" xfId="0" applyNumberFormat="1" applyFont="1" applyFill="1" applyBorder="1" applyAlignment="1" applyProtection="1">
      <alignment horizontal="left" vertical="top" wrapText="1"/>
    </xf>
    <xf numFmtId="4" fontId="13" fillId="10" borderId="1" xfId="0" applyNumberFormat="1" applyFont="1" applyFill="1" applyBorder="1" applyAlignment="1" applyProtection="1">
      <alignment vertical="top"/>
    </xf>
    <xf numFmtId="0" fontId="0" fillId="0" borderId="0" xfId="0" applyAlignment="1" applyProtection="1">
      <alignment horizontal="justify" vertical="top"/>
    </xf>
    <xf numFmtId="0" fontId="0" fillId="5" borderId="0" xfId="0" applyFill="1" applyAlignment="1" applyProtection="1">
      <alignment horizontal="left" vertical="center" shrinkToFit="1"/>
      <protection locked="0"/>
    </xf>
    <xf numFmtId="0" fontId="0" fillId="0" borderId="0" xfId="0" applyAlignment="1" applyProtection="1">
      <alignment horizontal="center" vertical="center"/>
    </xf>
    <xf numFmtId="0" fontId="0" fillId="5" borderId="0" xfId="0" applyFill="1" applyAlignment="1" applyProtection="1">
      <alignment horizontal="center" vertical="center" shrinkToFit="1"/>
      <protection locked="0"/>
    </xf>
  </cellXfs>
  <cellStyles count="1">
    <cellStyle name="Normal" xfId="0" builtinId="0"/>
  </cellStyles>
  <dxfs count="0"/>
  <tableStyles count="0" defaultTableStyle="TableStyleMedium2" defaultPivotStyle="PivotStyleLight16"/>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F531FEAA-162C-4D03-A2AA-811C1BAE621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CF527-E224-4A37-8A0A-1AC4A80FEFAB}">
  <sheetPr>
    <pageSetUpPr fitToPage="1"/>
  </sheetPr>
  <dimension ref="A2:I47"/>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2" customWidth="1"/>
    <col min="2" max="2" width="13.5703125" style="12" customWidth="1"/>
    <col min="3" max="3" width="17.85546875" style="12" customWidth="1"/>
    <col min="4" max="9" width="11.42578125" style="12"/>
    <col min="10" max="10" width="1.7109375" style="12" customWidth="1"/>
    <col min="11" max="16384" width="11.42578125" style="12"/>
  </cols>
  <sheetData>
    <row r="2" spans="1:9" s="69" customFormat="1" ht="108.75" customHeight="1" x14ac:dyDescent="0.25">
      <c r="A2" s="68" t="s">
        <v>478</v>
      </c>
      <c r="B2" s="68"/>
      <c r="C2" s="68"/>
      <c r="D2" s="68"/>
      <c r="E2" s="68"/>
      <c r="F2" s="68"/>
      <c r="G2" s="68"/>
      <c r="H2" s="68"/>
      <c r="I2" s="68"/>
    </row>
    <row r="5" spans="1:9" x14ac:dyDescent="0.25">
      <c r="D5" s="70"/>
      <c r="E5" s="70"/>
      <c r="F5" s="71"/>
      <c r="G5" s="71"/>
      <c r="H5" s="71"/>
      <c r="I5" s="72" t="s">
        <v>475</v>
      </c>
    </row>
    <row r="6" spans="1:9" x14ac:dyDescent="0.25">
      <c r="D6" s="70"/>
      <c r="E6" s="70"/>
      <c r="F6" s="71"/>
      <c r="G6" s="71"/>
      <c r="H6" s="71"/>
      <c r="I6" s="72"/>
    </row>
    <row r="7" spans="1:9" x14ac:dyDescent="0.25">
      <c r="D7" s="70"/>
      <c r="E7" s="70"/>
      <c r="F7" s="71"/>
      <c r="G7" s="71"/>
      <c r="H7" s="71"/>
      <c r="I7" s="73" t="s">
        <v>476</v>
      </c>
    </row>
    <row r="8" spans="1:9" ht="24.95" customHeight="1" x14ac:dyDescent="0.25"/>
    <row r="9" spans="1:9" ht="18.75" x14ac:dyDescent="0.3">
      <c r="A9" s="74" t="s">
        <v>458</v>
      </c>
      <c r="B9" s="74"/>
      <c r="C9" s="74"/>
      <c r="D9" s="74"/>
      <c r="E9" s="74"/>
      <c r="F9" s="74"/>
      <c r="G9" s="74"/>
      <c r="H9" s="74"/>
      <c r="I9" s="74"/>
    </row>
    <row r="10" spans="1:9" ht="15" customHeight="1" x14ac:dyDescent="0.25"/>
    <row r="11" spans="1:9" ht="15" customHeight="1" x14ac:dyDescent="0.25"/>
    <row r="12" spans="1:9" x14ac:dyDescent="0.25">
      <c r="A12" s="69" t="s">
        <v>459</v>
      </c>
      <c r="B12" s="75"/>
      <c r="C12" s="75"/>
      <c r="D12" s="75"/>
      <c r="E12" s="75"/>
      <c r="F12" s="76" t="s">
        <v>479</v>
      </c>
      <c r="G12" s="76"/>
      <c r="H12" s="76"/>
      <c r="I12" s="77"/>
    </row>
    <row r="13" spans="1:9" x14ac:dyDescent="0.25">
      <c r="A13" s="78" t="s">
        <v>460</v>
      </c>
      <c r="B13" s="78"/>
      <c r="C13" s="78"/>
      <c r="D13" s="78"/>
      <c r="E13" s="78"/>
      <c r="F13" s="78"/>
      <c r="G13" s="78"/>
      <c r="H13" s="78"/>
      <c r="I13" s="79"/>
    </row>
    <row r="14" spans="1:9" x14ac:dyDescent="0.25">
      <c r="A14" s="80"/>
      <c r="B14" s="80"/>
      <c r="C14" s="80"/>
      <c r="D14" s="80"/>
      <c r="E14" s="80"/>
      <c r="F14" s="80"/>
      <c r="G14" s="80"/>
      <c r="H14" s="80"/>
      <c r="I14" s="79"/>
    </row>
    <row r="15" spans="1:9" x14ac:dyDescent="0.25">
      <c r="A15" s="174" t="s">
        <v>480</v>
      </c>
      <c r="B15" s="174"/>
      <c r="C15" s="174"/>
      <c r="D15" s="174"/>
      <c r="E15" s="81"/>
      <c r="F15" s="81"/>
      <c r="G15" s="81"/>
      <c r="H15" s="81"/>
      <c r="I15" s="81"/>
    </row>
    <row r="16" spans="1:9" x14ac:dyDescent="0.25">
      <c r="B16" s="82"/>
      <c r="C16" s="82"/>
      <c r="D16" s="82"/>
      <c r="E16" s="82"/>
      <c r="F16" s="82" t="s">
        <v>461</v>
      </c>
      <c r="G16" s="82"/>
      <c r="H16" s="82"/>
      <c r="I16" s="69"/>
    </row>
    <row r="17" spans="1:9" x14ac:dyDescent="0.25">
      <c r="B17" s="82"/>
      <c r="C17" s="82"/>
      <c r="D17" s="82"/>
      <c r="E17" s="82"/>
      <c r="F17" s="82"/>
      <c r="G17" s="82"/>
      <c r="H17" s="82"/>
      <c r="I17" s="69"/>
    </row>
    <row r="18" spans="1:9" s="55" customFormat="1" ht="30" customHeight="1" x14ac:dyDescent="0.25">
      <c r="A18" s="55" t="s">
        <v>462</v>
      </c>
      <c r="B18" s="175"/>
      <c r="C18" s="176" t="s">
        <v>463</v>
      </c>
      <c r="D18" s="176"/>
      <c r="E18" s="177"/>
      <c r="F18" s="177"/>
      <c r="G18" s="177"/>
      <c r="H18" s="177"/>
      <c r="I18" s="177"/>
    </row>
    <row r="19" spans="1:9" s="42" customFormat="1" x14ac:dyDescent="0.25">
      <c r="A19" s="87"/>
      <c r="B19" s="84"/>
      <c r="C19" s="85"/>
      <c r="D19" s="85"/>
      <c r="E19" s="85"/>
      <c r="F19" s="85"/>
      <c r="G19" s="85"/>
      <c r="H19" s="86"/>
      <c r="I19" s="83"/>
    </row>
    <row r="20" spans="1:9" x14ac:dyDescent="0.25">
      <c r="A20" s="69" t="s">
        <v>464</v>
      </c>
      <c r="B20" s="69"/>
      <c r="C20" s="69"/>
      <c r="D20" s="69"/>
      <c r="E20" s="69"/>
      <c r="F20" s="69"/>
      <c r="G20" s="69"/>
      <c r="H20" s="69"/>
      <c r="I20" s="69"/>
    </row>
    <row r="21" spans="1:9" ht="15" customHeight="1" x14ac:dyDescent="0.25">
      <c r="A21" s="69"/>
      <c r="B21" s="69"/>
      <c r="C21" s="69"/>
      <c r="D21" s="69"/>
      <c r="E21" s="69"/>
      <c r="F21" s="69"/>
      <c r="G21" s="69"/>
      <c r="H21" s="69"/>
      <c r="I21" s="69"/>
    </row>
    <row r="22" spans="1:9" ht="56.25" customHeight="1" x14ac:dyDescent="0.25">
      <c r="A22" s="88" t="s">
        <v>465</v>
      </c>
      <c r="B22" s="88"/>
      <c r="C22" s="88"/>
      <c r="D22" s="88"/>
      <c r="E22" s="88"/>
      <c r="F22" s="88"/>
      <c r="G22" s="88"/>
      <c r="H22" s="88"/>
      <c r="I22" s="69"/>
    </row>
    <row r="23" spans="1:9" ht="15" customHeight="1" x14ac:dyDescent="0.25">
      <c r="A23" s="69"/>
      <c r="B23" s="69"/>
      <c r="C23" s="69"/>
      <c r="D23" s="69"/>
      <c r="E23" s="69"/>
      <c r="F23" s="69"/>
      <c r="G23" s="69"/>
      <c r="H23" s="69"/>
      <c r="I23" s="69"/>
    </row>
    <row r="24" spans="1:9" ht="15" customHeight="1" x14ac:dyDescent="0.25">
      <c r="A24" s="89" t="s">
        <v>466</v>
      </c>
      <c r="B24" s="69"/>
      <c r="C24" s="69"/>
      <c r="D24" s="69"/>
      <c r="E24" s="69"/>
      <c r="F24" s="69"/>
      <c r="G24" s="69"/>
      <c r="H24" s="69"/>
    </row>
    <row r="25" spans="1:9" ht="15" customHeight="1" x14ac:dyDescent="0.25">
      <c r="A25" s="69"/>
      <c r="B25" s="69"/>
      <c r="C25" s="69"/>
      <c r="D25" s="69"/>
      <c r="E25" s="69"/>
      <c r="F25" s="69"/>
      <c r="G25" s="69"/>
      <c r="H25" s="69"/>
    </row>
    <row r="26" spans="1:9" ht="15" customHeight="1" x14ac:dyDescent="0.25">
      <c r="A26" s="89" t="s">
        <v>467</v>
      </c>
      <c r="B26" s="90" t="str">
        <f>+IFERROR(IF(ISNUMBER('Anexo I Tabla Desglose Precio'!K549),IF('Anexo I Tabla Desglose Precio'!K549&lt;=104174.93,'Anexo I Tabla Desglose Precio'!K549,"ERROR: no debe superar 104.174,93"),"revisar desglose precio"),"desglose precio incompleto/incorrecto")</f>
        <v>revisar desglose precio</v>
      </c>
      <c r="C26" s="91"/>
      <c r="D26" s="69" t="s">
        <v>468</v>
      </c>
      <c r="E26" s="69"/>
      <c r="F26" s="69"/>
      <c r="G26" s="69"/>
      <c r="H26" s="69"/>
    </row>
    <row r="27" spans="1:9" ht="15" customHeight="1" x14ac:dyDescent="0.25">
      <c r="A27" s="69"/>
      <c r="B27" s="69"/>
      <c r="C27" s="69"/>
      <c r="D27" s="69"/>
      <c r="E27" s="69"/>
      <c r="F27" s="69"/>
      <c r="G27" s="69"/>
      <c r="H27" s="69"/>
    </row>
    <row r="28" spans="1:9" ht="35.1" customHeight="1" x14ac:dyDescent="0.25">
      <c r="A28" s="92" t="s">
        <v>469</v>
      </c>
      <c r="B28" s="92"/>
      <c r="C28" s="92"/>
      <c r="D28" s="92"/>
      <c r="E28" s="92"/>
      <c r="F28" s="92"/>
      <c r="G28" s="92"/>
      <c r="H28" s="92"/>
      <c r="I28" s="69"/>
    </row>
    <row r="29" spans="1:9" ht="35.1" customHeight="1" x14ac:dyDescent="0.25">
      <c r="A29" s="92" t="s">
        <v>470</v>
      </c>
      <c r="B29" s="92"/>
      <c r="C29" s="92"/>
      <c r="D29" s="92"/>
      <c r="E29" s="92"/>
      <c r="F29" s="92"/>
      <c r="G29" s="92"/>
      <c r="H29" s="92"/>
      <c r="I29" s="69"/>
    </row>
    <row r="30" spans="1:9" ht="35.1" customHeight="1" x14ac:dyDescent="0.25">
      <c r="A30" s="92" t="s">
        <v>471</v>
      </c>
      <c r="B30" s="92"/>
      <c r="C30" s="92"/>
      <c r="D30" s="92"/>
      <c r="E30" s="92"/>
      <c r="F30" s="92"/>
      <c r="G30" s="92"/>
      <c r="H30" s="92"/>
      <c r="I30" s="69"/>
    </row>
    <row r="31" spans="1:9" ht="45" customHeight="1" x14ac:dyDescent="0.25">
      <c r="A31" s="92" t="s">
        <v>472</v>
      </c>
      <c r="B31" s="92"/>
      <c r="C31" s="92"/>
      <c r="D31" s="92"/>
      <c r="E31" s="92"/>
      <c r="F31" s="92"/>
      <c r="G31" s="92"/>
      <c r="H31" s="92"/>
      <c r="I31" s="69"/>
    </row>
    <row r="32" spans="1:9" ht="15" customHeight="1" x14ac:dyDescent="0.25">
      <c r="A32" s="69"/>
      <c r="B32" s="69"/>
      <c r="C32" s="69"/>
      <c r="D32" s="69"/>
      <c r="E32" s="69"/>
      <c r="F32" s="69"/>
      <c r="G32" s="69"/>
      <c r="H32" s="69"/>
      <c r="I32" s="69"/>
    </row>
    <row r="33" spans="1:9" x14ac:dyDescent="0.25">
      <c r="A33" s="89" t="s">
        <v>473</v>
      </c>
      <c r="B33" s="69"/>
      <c r="C33" s="69"/>
      <c r="D33" s="69"/>
      <c r="E33" s="69"/>
      <c r="F33" s="69"/>
      <c r="G33" s="69"/>
      <c r="H33" s="69"/>
      <c r="I33" s="69"/>
    </row>
    <row r="34" spans="1:9" ht="8.1" customHeight="1" x14ac:dyDescent="0.25">
      <c r="A34" s="69"/>
      <c r="B34" s="69"/>
      <c r="C34" s="69"/>
      <c r="D34" s="69"/>
      <c r="E34" s="69"/>
      <c r="F34" s="69"/>
      <c r="G34" s="69"/>
      <c r="H34" s="69"/>
      <c r="I34" s="69"/>
    </row>
    <row r="39" spans="1:9" x14ac:dyDescent="0.25">
      <c r="B39" s="93" t="s">
        <v>474</v>
      </c>
    </row>
    <row r="47" spans="1:9" x14ac:dyDescent="0.25">
      <c r="B47" s="12" t="s">
        <v>457</v>
      </c>
      <c r="C47" s="94"/>
      <c r="D47" s="94"/>
      <c r="E47" s="94"/>
      <c r="F47" s="94"/>
      <c r="G47" s="94"/>
    </row>
  </sheetData>
  <sheetProtection algorithmName="SHA-512" hashValue="2vh7/60CLXqEeWVoPWcBzVy1AJeFyHanZmKvwJLUSX2u4f6r7Y9aUcgU6WLFSvoHi87oG2+K1sae1jYrIT2IIA==" saltValue="7RC3MdTZLx1ApOIji2Etlw==" spinCount="100000" sheet="1" objects="1" scenarios="1" selectLockedCells="1"/>
  <mergeCells count="16">
    <mergeCell ref="A29:H29"/>
    <mergeCell ref="A30:H30"/>
    <mergeCell ref="A31:H31"/>
    <mergeCell ref="C47:G47"/>
    <mergeCell ref="A15:D15"/>
    <mergeCell ref="E15:I15"/>
    <mergeCell ref="E18:I18"/>
    <mergeCell ref="C18:D18"/>
    <mergeCell ref="A22:H22"/>
    <mergeCell ref="B26:C26"/>
    <mergeCell ref="A28:H28"/>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6D6DB-DEA9-4D4A-ADC7-D4DF2C12A1D6}">
  <sheetPr>
    <pageSetUpPr fitToPage="1"/>
  </sheetPr>
  <dimension ref="A1:K554"/>
  <sheetViews>
    <sheetView showGridLines="0" workbookViewId="0">
      <pane ySplit="6" topLeftCell="A9" activePane="bottomLeft" state="frozen"/>
      <selection pane="bottomLeft" activeCell="J9" sqref="J9"/>
    </sheetView>
  </sheetViews>
  <sheetFormatPr baseColWidth="10" defaultRowHeight="15" x14ac:dyDescent="0.25"/>
  <cols>
    <col min="1" max="1" width="10.7109375" style="12" customWidth="1"/>
    <col min="2" max="2" width="8.7109375" style="12" customWidth="1"/>
    <col min="3" max="3" width="3.5703125" style="12" bestFit="1" customWidth="1"/>
    <col min="4" max="4" width="31.42578125" style="12" customWidth="1"/>
    <col min="5" max="5" width="8.5703125" style="166" bestFit="1" customWidth="1"/>
    <col min="6" max="6" width="8.140625" style="12" bestFit="1" customWidth="1"/>
    <col min="7" max="7" width="6.140625" style="12" bestFit="1" customWidth="1"/>
    <col min="8" max="8" width="12.7109375" style="165" customWidth="1"/>
    <col min="9" max="9" width="7.5703125" style="164" bestFit="1" customWidth="1"/>
    <col min="10" max="10" width="12.7109375" style="164" customWidth="1"/>
    <col min="11" max="11" width="12.7109375" style="165" customWidth="1"/>
    <col min="12" max="16384" width="11.42578125" style="12"/>
  </cols>
  <sheetData>
    <row r="1" spans="1:11" ht="75" customHeight="1" thickBot="1" x14ac:dyDescent="0.3">
      <c r="A1" s="60" t="s">
        <v>454</v>
      </c>
      <c r="B1" s="61"/>
      <c r="C1" s="61"/>
      <c r="D1" s="61"/>
      <c r="E1" s="61"/>
      <c r="F1" s="61"/>
      <c r="G1" s="61"/>
      <c r="H1" s="61"/>
      <c r="I1" s="61"/>
      <c r="J1" s="61"/>
      <c r="K1" s="62"/>
    </row>
    <row r="2" spans="1:11" ht="44.25" customHeight="1" x14ac:dyDescent="0.25">
      <c r="A2" s="63" t="s">
        <v>477</v>
      </c>
      <c r="B2" s="63"/>
      <c r="C2" s="63"/>
      <c r="D2" s="63"/>
      <c r="E2" s="63"/>
      <c r="F2" s="63"/>
      <c r="G2" s="63"/>
      <c r="H2" s="63"/>
      <c r="I2" s="63"/>
      <c r="J2" s="63"/>
      <c r="K2" s="63"/>
    </row>
    <row r="3" spans="1:11" x14ac:dyDescent="0.25">
      <c r="A3" s="95"/>
      <c r="B3" s="95"/>
      <c r="C3" s="95"/>
      <c r="D3" s="95"/>
      <c r="E3" s="96"/>
      <c r="F3" s="95"/>
      <c r="G3" s="95"/>
      <c r="H3" s="97"/>
      <c r="I3" s="98"/>
      <c r="J3" s="98"/>
      <c r="K3" s="97"/>
    </row>
    <row r="4" spans="1:11" ht="18.75" x14ac:dyDescent="0.25">
      <c r="A4" s="99" t="s">
        <v>453</v>
      </c>
      <c r="B4" s="100"/>
      <c r="C4" s="100"/>
      <c r="D4" s="100"/>
      <c r="E4" s="101"/>
      <c r="F4" s="100"/>
      <c r="G4" s="100"/>
      <c r="H4" s="102"/>
      <c r="I4" s="103"/>
      <c r="J4" s="103"/>
      <c r="K4" s="102"/>
    </row>
    <row r="5" spans="1:11" ht="5.0999999999999996" customHeight="1" x14ac:dyDescent="0.25">
      <c r="A5" s="99"/>
      <c r="B5" s="100"/>
      <c r="C5" s="100"/>
      <c r="D5" s="100"/>
      <c r="E5" s="101"/>
      <c r="F5" s="100"/>
      <c r="G5" s="100"/>
      <c r="H5" s="102"/>
      <c r="I5" s="103"/>
      <c r="J5" s="103"/>
      <c r="K5" s="102"/>
    </row>
    <row r="6" spans="1:11" x14ac:dyDescent="0.25">
      <c r="A6" s="104" t="s">
        <v>0</v>
      </c>
      <c r="B6" s="104" t="s">
        <v>1</v>
      </c>
      <c r="C6" s="104" t="s">
        <v>2</v>
      </c>
      <c r="D6" s="105" t="s">
        <v>414</v>
      </c>
      <c r="E6" s="106" t="s">
        <v>415</v>
      </c>
      <c r="F6" s="104" t="s">
        <v>3</v>
      </c>
      <c r="G6" s="104" t="s">
        <v>4</v>
      </c>
      <c r="H6" s="33" t="s">
        <v>5</v>
      </c>
      <c r="I6" s="107" t="s">
        <v>6</v>
      </c>
      <c r="J6" s="107" t="s">
        <v>7</v>
      </c>
      <c r="K6" s="33" t="s">
        <v>452</v>
      </c>
    </row>
    <row r="7" spans="1:11" x14ac:dyDescent="0.25">
      <c r="A7" s="108" t="s">
        <v>9</v>
      </c>
      <c r="B7" s="108" t="s">
        <v>10</v>
      </c>
      <c r="C7" s="108" t="s">
        <v>11</v>
      </c>
      <c r="D7" s="109" t="s">
        <v>12</v>
      </c>
      <c r="E7" s="110"/>
      <c r="F7" s="110"/>
      <c r="G7" s="110"/>
      <c r="H7" s="111"/>
      <c r="I7" s="112"/>
      <c r="J7" s="113"/>
      <c r="K7" s="113"/>
    </row>
    <row r="8" spans="1:11" x14ac:dyDescent="0.25">
      <c r="A8" s="114" t="s">
        <v>350</v>
      </c>
      <c r="B8" s="114" t="s">
        <v>10</v>
      </c>
      <c r="C8" s="114" t="s">
        <v>11</v>
      </c>
      <c r="D8" s="115" t="s">
        <v>13</v>
      </c>
      <c r="E8" s="116"/>
      <c r="F8" s="116"/>
      <c r="G8" s="116"/>
      <c r="H8" s="117"/>
      <c r="I8" s="118"/>
      <c r="J8" s="118"/>
      <c r="K8" s="118"/>
    </row>
    <row r="9" spans="1:11" ht="18" customHeight="1" x14ac:dyDescent="0.25">
      <c r="A9" s="119" t="s">
        <v>351</v>
      </c>
      <c r="B9" s="120" t="s">
        <v>14</v>
      </c>
      <c r="C9" s="120" t="s">
        <v>15</v>
      </c>
      <c r="D9" s="121" t="s">
        <v>16</v>
      </c>
      <c r="E9" s="122"/>
      <c r="F9" s="122"/>
      <c r="G9" s="122"/>
      <c r="H9" s="123"/>
      <c r="I9" s="124">
        <v>1</v>
      </c>
      <c r="J9" s="167"/>
      <c r="K9" s="125">
        <f>+ROUND(ROUND(I9,2)*ROUND(J9,2),2)</f>
        <v>0</v>
      </c>
    </row>
    <row r="10" spans="1:11" ht="75" customHeight="1" x14ac:dyDescent="0.25">
      <c r="A10" s="126"/>
      <c r="B10" s="126"/>
      <c r="C10" s="126"/>
      <c r="D10" s="127" t="s">
        <v>17</v>
      </c>
      <c r="E10" s="128"/>
      <c r="F10" s="128"/>
      <c r="G10" s="128"/>
      <c r="H10" s="128"/>
      <c r="I10" s="129"/>
      <c r="J10" s="129"/>
      <c r="K10" s="129"/>
    </row>
    <row r="11" spans="1:11" x14ac:dyDescent="0.25">
      <c r="A11" s="130"/>
      <c r="B11" s="130"/>
      <c r="C11" s="130"/>
      <c r="D11" s="131" t="s">
        <v>18</v>
      </c>
      <c r="E11" s="132">
        <v>1</v>
      </c>
      <c r="F11" s="132">
        <v>0</v>
      </c>
      <c r="G11" s="132">
        <v>0</v>
      </c>
      <c r="H11" s="133">
        <v>1</v>
      </c>
      <c r="I11" s="134"/>
      <c r="J11" s="134"/>
      <c r="K11" s="134"/>
    </row>
    <row r="12" spans="1:11" ht="18" customHeight="1" x14ac:dyDescent="0.25">
      <c r="A12" s="119" t="s">
        <v>352</v>
      </c>
      <c r="B12" s="120" t="s">
        <v>14</v>
      </c>
      <c r="C12" s="120" t="s">
        <v>15</v>
      </c>
      <c r="D12" s="121" t="s">
        <v>19</v>
      </c>
      <c r="E12" s="122"/>
      <c r="F12" s="122"/>
      <c r="G12" s="122"/>
      <c r="H12" s="123"/>
      <c r="I12" s="124">
        <v>1</v>
      </c>
      <c r="J12" s="167"/>
      <c r="K12" s="125">
        <f>+ROUND(ROUND(I12,2)*ROUND(J12,2),2)</f>
        <v>0</v>
      </c>
    </row>
    <row r="13" spans="1:11" ht="75" customHeight="1" x14ac:dyDescent="0.25">
      <c r="A13" s="126"/>
      <c r="B13" s="126"/>
      <c r="C13" s="126"/>
      <c r="D13" s="127" t="s">
        <v>20</v>
      </c>
      <c r="E13" s="128"/>
      <c r="F13" s="128"/>
      <c r="G13" s="128"/>
      <c r="H13" s="128"/>
      <c r="I13" s="129"/>
      <c r="J13" s="129"/>
      <c r="K13" s="129"/>
    </row>
    <row r="14" spans="1:11" x14ac:dyDescent="0.25">
      <c r="A14" s="130"/>
      <c r="B14" s="130"/>
      <c r="C14" s="130"/>
      <c r="D14" s="131" t="s">
        <v>18</v>
      </c>
      <c r="E14" s="132">
        <v>1</v>
      </c>
      <c r="F14" s="132">
        <v>0</v>
      </c>
      <c r="G14" s="132">
        <v>0</v>
      </c>
      <c r="H14" s="133">
        <v>1</v>
      </c>
      <c r="I14" s="134"/>
      <c r="J14" s="134"/>
      <c r="K14" s="134"/>
    </row>
    <row r="15" spans="1:11" ht="18" customHeight="1" x14ac:dyDescent="0.25">
      <c r="A15" s="119" t="s">
        <v>353</v>
      </c>
      <c r="B15" s="120" t="s">
        <v>14</v>
      </c>
      <c r="C15" s="120" t="s">
        <v>15</v>
      </c>
      <c r="D15" s="121" t="s">
        <v>21</v>
      </c>
      <c r="E15" s="122"/>
      <c r="F15" s="122"/>
      <c r="G15" s="122"/>
      <c r="H15" s="123"/>
      <c r="I15" s="124">
        <v>1</v>
      </c>
      <c r="J15" s="167"/>
      <c r="K15" s="125">
        <f>+ROUND(ROUND(I15,2)*ROUND(J15,2),2)</f>
        <v>0</v>
      </c>
    </row>
    <row r="16" spans="1:11" ht="75" customHeight="1" x14ac:dyDescent="0.25">
      <c r="A16" s="126"/>
      <c r="B16" s="126"/>
      <c r="C16" s="126"/>
      <c r="D16" s="127" t="s">
        <v>22</v>
      </c>
      <c r="E16" s="128"/>
      <c r="F16" s="128"/>
      <c r="G16" s="128"/>
      <c r="H16" s="128"/>
      <c r="I16" s="129"/>
      <c r="J16" s="129"/>
      <c r="K16" s="129"/>
    </row>
    <row r="17" spans="1:11" x14ac:dyDescent="0.25">
      <c r="A17" s="130"/>
      <c r="B17" s="130"/>
      <c r="C17" s="130"/>
      <c r="D17" s="131" t="s">
        <v>18</v>
      </c>
      <c r="E17" s="132">
        <v>1</v>
      </c>
      <c r="F17" s="132">
        <v>0</v>
      </c>
      <c r="G17" s="132">
        <v>0</v>
      </c>
      <c r="H17" s="133">
        <v>1</v>
      </c>
      <c r="I17" s="134"/>
      <c r="J17" s="134"/>
      <c r="K17" s="134"/>
    </row>
    <row r="18" spans="1:11" ht="18" customHeight="1" x14ac:dyDescent="0.25">
      <c r="A18" s="119" t="s">
        <v>354</v>
      </c>
      <c r="B18" s="120" t="s">
        <v>14</v>
      </c>
      <c r="C18" s="120" t="s">
        <v>15</v>
      </c>
      <c r="D18" s="121" t="s">
        <v>23</v>
      </c>
      <c r="E18" s="122"/>
      <c r="F18" s="122"/>
      <c r="G18" s="122"/>
      <c r="H18" s="123"/>
      <c r="I18" s="124">
        <v>2</v>
      </c>
      <c r="J18" s="167"/>
      <c r="K18" s="125">
        <f>+ROUND(ROUND(I18,2)*ROUND(J18,2),2)</f>
        <v>0</v>
      </c>
    </row>
    <row r="19" spans="1:11" ht="69.95" customHeight="1" x14ac:dyDescent="0.25">
      <c r="A19" s="126"/>
      <c r="B19" s="126"/>
      <c r="C19" s="126"/>
      <c r="D19" s="127" t="s">
        <v>24</v>
      </c>
      <c r="E19" s="128"/>
      <c r="F19" s="128"/>
      <c r="G19" s="128"/>
      <c r="H19" s="128"/>
      <c r="I19" s="129"/>
      <c r="J19" s="129"/>
      <c r="K19" s="129"/>
    </row>
    <row r="20" spans="1:11" x14ac:dyDescent="0.25">
      <c r="A20" s="135"/>
      <c r="B20" s="135"/>
      <c r="C20" s="135"/>
      <c r="D20" s="136" t="s">
        <v>25</v>
      </c>
      <c r="E20" s="137">
        <v>1</v>
      </c>
      <c r="F20" s="137">
        <v>0</v>
      </c>
      <c r="G20" s="137">
        <v>0</v>
      </c>
      <c r="H20" s="138">
        <v>1</v>
      </c>
      <c r="I20" s="139"/>
      <c r="J20" s="139"/>
      <c r="K20" s="139"/>
    </row>
    <row r="21" spans="1:11" x14ac:dyDescent="0.25">
      <c r="A21" s="130"/>
      <c r="B21" s="130"/>
      <c r="C21" s="130"/>
      <c r="D21" s="131" t="s">
        <v>26</v>
      </c>
      <c r="E21" s="132">
        <v>1</v>
      </c>
      <c r="F21" s="132">
        <v>0</v>
      </c>
      <c r="G21" s="132">
        <v>0</v>
      </c>
      <c r="H21" s="133">
        <v>1</v>
      </c>
      <c r="I21" s="134"/>
      <c r="J21" s="134"/>
      <c r="K21" s="134"/>
    </row>
    <row r="22" spans="1:11" ht="18" customHeight="1" x14ac:dyDescent="0.25">
      <c r="A22" s="119" t="s">
        <v>355</v>
      </c>
      <c r="B22" s="120" t="s">
        <v>14</v>
      </c>
      <c r="C22" s="120" t="s">
        <v>15</v>
      </c>
      <c r="D22" s="121" t="s">
        <v>27</v>
      </c>
      <c r="E22" s="122"/>
      <c r="F22" s="122"/>
      <c r="G22" s="122"/>
      <c r="H22" s="123"/>
      <c r="I22" s="124">
        <v>1</v>
      </c>
      <c r="J22" s="167"/>
      <c r="K22" s="125">
        <f>+ROUND(ROUND(I22,2)*ROUND(J22,2),2)</f>
        <v>0</v>
      </c>
    </row>
    <row r="23" spans="1:11" ht="75" customHeight="1" x14ac:dyDescent="0.25">
      <c r="A23" s="126"/>
      <c r="B23" s="126"/>
      <c r="C23" s="126"/>
      <c r="D23" s="127" t="s">
        <v>28</v>
      </c>
      <c r="E23" s="128"/>
      <c r="F23" s="128"/>
      <c r="G23" s="128"/>
      <c r="H23" s="128"/>
      <c r="I23" s="129"/>
      <c r="J23" s="129"/>
      <c r="K23" s="129"/>
    </row>
    <row r="24" spans="1:11" x14ac:dyDescent="0.25">
      <c r="A24" s="130"/>
      <c r="B24" s="130"/>
      <c r="C24" s="130"/>
      <c r="D24" s="131" t="s">
        <v>18</v>
      </c>
      <c r="E24" s="132">
        <v>1</v>
      </c>
      <c r="F24" s="132">
        <v>0</v>
      </c>
      <c r="G24" s="132">
        <v>0</v>
      </c>
      <c r="H24" s="133">
        <v>1</v>
      </c>
      <c r="I24" s="134"/>
      <c r="J24" s="134"/>
      <c r="K24" s="134"/>
    </row>
    <row r="25" spans="1:11" ht="18" customHeight="1" x14ac:dyDescent="0.25">
      <c r="A25" s="119" t="s">
        <v>356</v>
      </c>
      <c r="B25" s="120" t="s">
        <v>14</v>
      </c>
      <c r="C25" s="120" t="s">
        <v>29</v>
      </c>
      <c r="D25" s="121" t="s">
        <v>30</v>
      </c>
      <c r="E25" s="122"/>
      <c r="F25" s="122"/>
      <c r="G25" s="122"/>
      <c r="H25" s="123"/>
      <c r="I25" s="124">
        <v>1058</v>
      </c>
      <c r="J25" s="167"/>
      <c r="K25" s="125">
        <f>+ROUND(ROUND(I25,2)*ROUND(J25,2),2)</f>
        <v>0</v>
      </c>
    </row>
    <row r="26" spans="1:11" ht="69.95" customHeight="1" x14ac:dyDescent="0.25">
      <c r="A26" s="126"/>
      <c r="B26" s="126"/>
      <c r="C26" s="126"/>
      <c r="D26" s="127" t="s">
        <v>31</v>
      </c>
      <c r="E26" s="128"/>
      <c r="F26" s="128"/>
      <c r="G26" s="128"/>
      <c r="H26" s="128"/>
      <c r="I26" s="129"/>
      <c r="J26" s="129"/>
      <c r="K26" s="129"/>
    </row>
    <row r="27" spans="1:11" x14ac:dyDescent="0.25">
      <c r="A27" s="135"/>
      <c r="B27" s="135"/>
      <c r="C27" s="135"/>
      <c r="D27" s="136" t="s">
        <v>32</v>
      </c>
      <c r="E27" s="137">
        <v>0</v>
      </c>
      <c r="F27" s="137">
        <v>211</v>
      </c>
      <c r="G27" s="137">
        <v>0</v>
      </c>
      <c r="H27" s="138">
        <v>211</v>
      </c>
      <c r="I27" s="139"/>
      <c r="J27" s="139"/>
      <c r="K27" s="139"/>
    </row>
    <row r="28" spans="1:11" x14ac:dyDescent="0.25">
      <c r="A28" s="135"/>
      <c r="B28" s="135"/>
      <c r="C28" s="135"/>
      <c r="D28" s="136" t="s">
        <v>25</v>
      </c>
      <c r="E28" s="137">
        <v>0</v>
      </c>
      <c r="F28" s="137">
        <v>305</v>
      </c>
      <c r="G28" s="137">
        <v>0</v>
      </c>
      <c r="H28" s="138">
        <v>305</v>
      </c>
      <c r="I28" s="139"/>
      <c r="J28" s="139"/>
      <c r="K28" s="139"/>
    </row>
    <row r="29" spans="1:11" x14ac:dyDescent="0.25">
      <c r="A29" s="135"/>
      <c r="B29" s="135"/>
      <c r="C29" s="135"/>
      <c r="D29" s="136" t="s">
        <v>33</v>
      </c>
      <c r="E29" s="137">
        <v>0</v>
      </c>
      <c r="F29" s="137">
        <v>374</v>
      </c>
      <c r="G29" s="137">
        <v>0</v>
      </c>
      <c r="H29" s="138">
        <v>374</v>
      </c>
      <c r="I29" s="139"/>
      <c r="J29" s="139"/>
      <c r="K29" s="139"/>
    </row>
    <row r="30" spans="1:11" x14ac:dyDescent="0.25">
      <c r="A30" s="135"/>
      <c r="B30" s="135"/>
      <c r="C30" s="135"/>
      <c r="D30" s="136" t="s">
        <v>34</v>
      </c>
      <c r="E30" s="137">
        <v>0</v>
      </c>
      <c r="F30" s="137">
        <v>136</v>
      </c>
      <c r="G30" s="137">
        <v>0</v>
      </c>
      <c r="H30" s="138">
        <v>136</v>
      </c>
      <c r="I30" s="139"/>
      <c r="J30" s="139"/>
      <c r="K30" s="139"/>
    </row>
    <row r="31" spans="1:11" x14ac:dyDescent="0.25">
      <c r="A31" s="130"/>
      <c r="B31" s="130"/>
      <c r="C31" s="130"/>
      <c r="D31" s="131" t="s">
        <v>35</v>
      </c>
      <c r="E31" s="132">
        <v>0</v>
      </c>
      <c r="F31" s="132">
        <v>32</v>
      </c>
      <c r="G31" s="132">
        <v>0</v>
      </c>
      <c r="H31" s="133">
        <v>32</v>
      </c>
      <c r="I31" s="134"/>
      <c r="J31" s="134"/>
      <c r="K31" s="134"/>
    </row>
    <row r="32" spans="1:11" ht="18" customHeight="1" x14ac:dyDescent="0.25">
      <c r="A32" s="119" t="s">
        <v>357</v>
      </c>
      <c r="B32" s="120" t="s">
        <v>14</v>
      </c>
      <c r="C32" s="120" t="s">
        <v>15</v>
      </c>
      <c r="D32" s="121" t="s">
        <v>36</v>
      </c>
      <c r="E32" s="122"/>
      <c r="F32" s="122"/>
      <c r="G32" s="122"/>
      <c r="H32" s="123"/>
      <c r="I32" s="124">
        <v>1</v>
      </c>
      <c r="J32" s="167"/>
      <c r="K32" s="125">
        <f>+ROUND(ROUND(I32,2)*ROUND(J32,2),2)</f>
        <v>0</v>
      </c>
    </row>
    <row r="33" spans="1:11" ht="80.099999999999994" customHeight="1" x14ac:dyDescent="0.25">
      <c r="A33" s="126"/>
      <c r="B33" s="126"/>
      <c r="C33" s="126"/>
      <c r="D33" s="127" t="s">
        <v>37</v>
      </c>
      <c r="E33" s="128"/>
      <c r="F33" s="128"/>
      <c r="G33" s="128"/>
      <c r="H33" s="128"/>
      <c r="I33" s="129"/>
      <c r="J33" s="129"/>
      <c r="K33" s="129"/>
    </row>
    <row r="34" spans="1:11" x14ac:dyDescent="0.25">
      <c r="A34" s="135"/>
      <c r="B34" s="135"/>
      <c r="C34" s="135"/>
      <c r="D34" s="131" t="s">
        <v>18</v>
      </c>
      <c r="E34" s="132">
        <v>1</v>
      </c>
      <c r="F34" s="132">
        <v>0</v>
      </c>
      <c r="G34" s="132">
        <v>0</v>
      </c>
      <c r="H34" s="133">
        <v>1</v>
      </c>
      <c r="I34" s="134"/>
      <c r="J34" s="134"/>
      <c r="K34" s="134"/>
    </row>
    <row r="35" spans="1:11" x14ac:dyDescent="0.25">
      <c r="A35" s="140"/>
      <c r="B35" s="141" t="s">
        <v>349</v>
      </c>
      <c r="C35" s="3"/>
      <c r="D35" s="142"/>
      <c r="E35" s="143"/>
      <c r="F35" s="3"/>
      <c r="G35" s="3"/>
      <c r="H35" s="144" t="s">
        <v>38</v>
      </c>
      <c r="I35" s="124"/>
      <c r="J35" s="145"/>
      <c r="K35" s="146">
        <f>SUM(K9:K34)</f>
        <v>0</v>
      </c>
    </row>
    <row r="36" spans="1:11" x14ac:dyDescent="0.25">
      <c r="A36" s="114" t="s">
        <v>358</v>
      </c>
      <c r="B36" s="114" t="s">
        <v>10</v>
      </c>
      <c r="C36" s="114" t="s">
        <v>11</v>
      </c>
      <c r="D36" s="115" t="s">
        <v>39</v>
      </c>
      <c r="E36" s="116"/>
      <c r="F36" s="116"/>
      <c r="G36" s="116"/>
      <c r="H36" s="116"/>
      <c r="I36" s="118"/>
      <c r="J36" s="118"/>
      <c r="K36" s="118"/>
    </row>
    <row r="37" spans="1:11" ht="18" customHeight="1" x14ac:dyDescent="0.25">
      <c r="A37" s="119" t="s">
        <v>359</v>
      </c>
      <c r="B37" s="120" t="s">
        <v>14</v>
      </c>
      <c r="C37" s="120" t="s">
        <v>29</v>
      </c>
      <c r="D37" s="121" t="s">
        <v>40</v>
      </c>
      <c r="E37" s="122"/>
      <c r="F37" s="122"/>
      <c r="G37" s="122"/>
      <c r="H37" s="123"/>
      <c r="I37" s="124">
        <v>1554</v>
      </c>
      <c r="J37" s="167"/>
      <c r="K37" s="125">
        <f>+ROUND(ROUND(I37,2)*ROUND(J37,2),2)</f>
        <v>0</v>
      </c>
    </row>
    <row r="38" spans="1:11" ht="80.099999999999994" customHeight="1" x14ac:dyDescent="0.25">
      <c r="A38" s="126"/>
      <c r="B38" s="126"/>
      <c r="C38" s="126"/>
      <c r="D38" s="127" t="s">
        <v>41</v>
      </c>
      <c r="E38" s="128"/>
      <c r="F38" s="128"/>
      <c r="G38" s="128"/>
      <c r="H38" s="128"/>
      <c r="I38" s="129"/>
      <c r="J38" s="129"/>
      <c r="K38" s="129"/>
    </row>
    <row r="39" spans="1:11" x14ac:dyDescent="0.25">
      <c r="A39" s="135"/>
      <c r="B39" s="135"/>
      <c r="C39" s="135"/>
      <c r="D39" s="136" t="s">
        <v>42</v>
      </c>
      <c r="E39" s="137">
        <v>1.2</v>
      </c>
      <c r="F39" s="137">
        <v>200</v>
      </c>
      <c r="G39" s="137">
        <v>0</v>
      </c>
      <c r="H39" s="138">
        <v>240</v>
      </c>
      <c r="I39" s="139"/>
      <c r="J39" s="139"/>
      <c r="K39" s="139"/>
    </row>
    <row r="40" spans="1:11" x14ac:dyDescent="0.25">
      <c r="A40" s="135"/>
      <c r="B40" s="135"/>
      <c r="C40" s="135"/>
      <c r="D40" s="136" t="s">
        <v>43</v>
      </c>
      <c r="E40" s="137">
        <v>1.2</v>
      </c>
      <c r="F40" s="137">
        <v>270</v>
      </c>
      <c r="G40" s="137">
        <v>0</v>
      </c>
      <c r="H40" s="138">
        <v>324</v>
      </c>
      <c r="I40" s="139"/>
      <c r="J40" s="139"/>
      <c r="K40" s="139"/>
    </row>
    <row r="41" spans="1:11" x14ac:dyDescent="0.25">
      <c r="A41" s="135"/>
      <c r="B41" s="135"/>
      <c r="C41" s="135"/>
      <c r="D41" s="136" t="s">
        <v>44</v>
      </c>
      <c r="E41" s="137">
        <v>1.2</v>
      </c>
      <c r="F41" s="137">
        <v>380</v>
      </c>
      <c r="G41" s="137">
        <v>0</v>
      </c>
      <c r="H41" s="138">
        <v>456</v>
      </c>
      <c r="I41" s="139"/>
      <c r="J41" s="139"/>
      <c r="K41" s="139"/>
    </row>
    <row r="42" spans="1:11" x14ac:dyDescent="0.25">
      <c r="A42" s="135"/>
      <c r="B42" s="135"/>
      <c r="C42" s="135"/>
      <c r="D42" s="136" t="s">
        <v>45</v>
      </c>
      <c r="E42" s="137">
        <v>1.2</v>
      </c>
      <c r="F42" s="137">
        <v>250</v>
      </c>
      <c r="G42" s="137">
        <v>0</v>
      </c>
      <c r="H42" s="138">
        <v>300</v>
      </c>
      <c r="I42" s="139"/>
      <c r="J42" s="139"/>
      <c r="K42" s="139"/>
    </row>
    <row r="43" spans="1:11" x14ac:dyDescent="0.25">
      <c r="A43" s="135"/>
      <c r="B43" s="135"/>
      <c r="C43" s="135"/>
      <c r="D43" s="136" t="s">
        <v>46</v>
      </c>
      <c r="E43" s="137">
        <v>1.2</v>
      </c>
      <c r="F43" s="137">
        <v>75</v>
      </c>
      <c r="G43" s="137">
        <v>0</v>
      </c>
      <c r="H43" s="138">
        <v>90</v>
      </c>
      <c r="I43" s="139"/>
      <c r="J43" s="139"/>
      <c r="K43" s="139"/>
    </row>
    <row r="44" spans="1:11" x14ac:dyDescent="0.25">
      <c r="A44" s="135"/>
      <c r="B44" s="135"/>
      <c r="C44" s="135"/>
      <c r="D44" s="147" t="s">
        <v>47</v>
      </c>
      <c r="E44" s="148"/>
      <c r="F44" s="148"/>
      <c r="G44" s="148"/>
      <c r="H44" s="149">
        <v>0</v>
      </c>
      <c r="I44" s="139"/>
      <c r="J44" s="139"/>
      <c r="K44" s="139"/>
    </row>
    <row r="45" spans="1:11" x14ac:dyDescent="0.25">
      <c r="A45" s="135"/>
      <c r="B45" s="135"/>
      <c r="C45" s="135"/>
      <c r="D45" s="131" t="s">
        <v>48</v>
      </c>
      <c r="E45" s="132">
        <v>1.2</v>
      </c>
      <c r="F45" s="132">
        <v>120</v>
      </c>
      <c r="G45" s="132">
        <v>0</v>
      </c>
      <c r="H45" s="133">
        <v>144</v>
      </c>
      <c r="I45" s="134"/>
      <c r="J45" s="134"/>
      <c r="K45" s="134"/>
    </row>
    <row r="46" spans="1:11" ht="18" customHeight="1" x14ac:dyDescent="0.25">
      <c r="A46" s="119" t="s">
        <v>360</v>
      </c>
      <c r="B46" s="120" t="s">
        <v>14</v>
      </c>
      <c r="C46" s="120" t="s">
        <v>15</v>
      </c>
      <c r="D46" s="121" t="s">
        <v>49</v>
      </c>
      <c r="E46" s="122"/>
      <c r="F46" s="122"/>
      <c r="G46" s="122"/>
      <c r="H46" s="123"/>
      <c r="I46" s="124">
        <v>1</v>
      </c>
      <c r="J46" s="167"/>
      <c r="K46" s="125">
        <f>+ROUND(ROUND(I46,2)*ROUND(J46,2),2)</f>
        <v>0</v>
      </c>
    </row>
    <row r="47" spans="1:11" ht="173.25" customHeight="1" x14ac:dyDescent="0.25">
      <c r="A47" s="135"/>
      <c r="B47" s="135"/>
      <c r="C47" s="135"/>
      <c r="D47" s="127" t="s">
        <v>50</v>
      </c>
      <c r="E47" s="128"/>
      <c r="F47" s="128"/>
      <c r="G47" s="128"/>
      <c r="H47" s="128"/>
      <c r="I47" s="150"/>
      <c r="J47" s="150"/>
      <c r="K47" s="150"/>
    </row>
    <row r="48" spans="1:11" x14ac:dyDescent="0.25">
      <c r="A48" s="135"/>
      <c r="B48" s="135"/>
      <c r="C48" s="135"/>
      <c r="D48" s="147" t="s">
        <v>25</v>
      </c>
      <c r="E48" s="148"/>
      <c r="F48" s="148"/>
      <c r="G48" s="148"/>
      <c r="H48" s="149">
        <v>0</v>
      </c>
      <c r="I48" s="129"/>
      <c r="J48" s="129"/>
      <c r="K48" s="129"/>
    </row>
    <row r="49" spans="1:11" x14ac:dyDescent="0.25">
      <c r="A49" s="135"/>
      <c r="B49" s="135"/>
      <c r="C49" s="135"/>
      <c r="D49" s="131" t="s">
        <v>51</v>
      </c>
      <c r="E49" s="132">
        <v>1</v>
      </c>
      <c r="F49" s="132">
        <v>0</v>
      </c>
      <c r="G49" s="132">
        <v>0</v>
      </c>
      <c r="H49" s="133">
        <v>1</v>
      </c>
      <c r="I49" s="134"/>
      <c r="J49" s="134"/>
      <c r="K49" s="134"/>
    </row>
    <row r="50" spans="1:11" ht="18" customHeight="1" x14ac:dyDescent="0.25">
      <c r="A50" s="119" t="s">
        <v>361</v>
      </c>
      <c r="B50" s="120" t="s">
        <v>14</v>
      </c>
      <c r="C50" s="120" t="s">
        <v>15</v>
      </c>
      <c r="D50" s="121" t="s">
        <v>52</v>
      </c>
      <c r="E50" s="122"/>
      <c r="F50" s="122"/>
      <c r="G50" s="122"/>
      <c r="H50" s="123"/>
      <c r="I50" s="124">
        <v>123</v>
      </c>
      <c r="J50" s="167"/>
      <c r="K50" s="125">
        <f>+ROUND(ROUND(I50,2)*ROUND(J50,2),2)</f>
        <v>0</v>
      </c>
    </row>
    <row r="51" spans="1:11" ht="99.95" customHeight="1" x14ac:dyDescent="0.25">
      <c r="A51" s="135"/>
      <c r="B51" s="135"/>
      <c r="C51" s="135"/>
      <c r="D51" s="127" t="s">
        <v>53</v>
      </c>
      <c r="E51" s="128"/>
      <c r="F51" s="128"/>
      <c r="G51" s="128"/>
      <c r="H51" s="128"/>
      <c r="I51" s="150"/>
      <c r="J51" s="150"/>
      <c r="K51" s="150"/>
    </row>
    <row r="52" spans="1:11" x14ac:dyDescent="0.25">
      <c r="A52" s="135"/>
      <c r="B52" s="135"/>
      <c r="C52" s="135"/>
      <c r="D52" s="147" t="s">
        <v>32</v>
      </c>
      <c r="E52" s="148"/>
      <c r="F52" s="148"/>
      <c r="G52" s="148"/>
      <c r="H52" s="149">
        <v>0</v>
      </c>
      <c r="I52" s="129"/>
      <c r="J52" s="129"/>
      <c r="K52" s="129"/>
    </row>
    <row r="53" spans="1:11" x14ac:dyDescent="0.25">
      <c r="A53" s="135"/>
      <c r="B53" s="135"/>
      <c r="C53" s="135"/>
      <c r="D53" s="136" t="s">
        <v>54</v>
      </c>
      <c r="E53" s="137">
        <v>2</v>
      </c>
      <c r="F53" s="137">
        <v>0</v>
      </c>
      <c r="G53" s="137">
        <v>0</v>
      </c>
      <c r="H53" s="138">
        <v>2</v>
      </c>
      <c r="I53" s="139"/>
      <c r="J53" s="139"/>
      <c r="K53" s="139"/>
    </row>
    <row r="54" spans="1:11" x14ac:dyDescent="0.25">
      <c r="A54" s="135"/>
      <c r="B54" s="135"/>
      <c r="C54" s="135"/>
      <c r="D54" s="136" t="s">
        <v>55</v>
      </c>
      <c r="E54" s="137">
        <v>1</v>
      </c>
      <c r="F54" s="137">
        <v>0</v>
      </c>
      <c r="G54" s="137">
        <v>0</v>
      </c>
      <c r="H54" s="138">
        <v>1</v>
      </c>
      <c r="I54" s="139"/>
      <c r="J54" s="139"/>
      <c r="K54" s="139"/>
    </row>
    <row r="55" spans="1:11" x14ac:dyDescent="0.25">
      <c r="A55" s="135"/>
      <c r="B55" s="135"/>
      <c r="C55" s="135"/>
      <c r="D55" s="136" t="s">
        <v>56</v>
      </c>
      <c r="E55" s="137">
        <v>1</v>
      </c>
      <c r="F55" s="137">
        <v>0</v>
      </c>
      <c r="G55" s="137">
        <v>0</v>
      </c>
      <c r="H55" s="138">
        <v>1</v>
      </c>
      <c r="I55" s="139"/>
      <c r="J55" s="139"/>
      <c r="K55" s="139"/>
    </row>
    <row r="56" spans="1:11" x14ac:dyDescent="0.25">
      <c r="A56" s="135"/>
      <c r="B56" s="135"/>
      <c r="C56" s="135"/>
      <c r="D56" s="136" t="s">
        <v>57</v>
      </c>
      <c r="E56" s="137">
        <v>1</v>
      </c>
      <c r="F56" s="137">
        <v>0</v>
      </c>
      <c r="G56" s="137">
        <v>0</v>
      </c>
      <c r="H56" s="138">
        <v>1</v>
      </c>
      <c r="I56" s="139"/>
      <c r="J56" s="139"/>
      <c r="K56" s="139"/>
    </row>
    <row r="57" spans="1:11" x14ac:dyDescent="0.25">
      <c r="A57" s="135"/>
      <c r="B57" s="135"/>
      <c r="C57" s="135"/>
      <c r="D57" s="136" t="s">
        <v>58</v>
      </c>
      <c r="E57" s="137">
        <v>1</v>
      </c>
      <c r="F57" s="137">
        <v>0</v>
      </c>
      <c r="G57" s="137">
        <v>0</v>
      </c>
      <c r="H57" s="138">
        <v>1</v>
      </c>
      <c r="I57" s="139"/>
      <c r="J57" s="139"/>
      <c r="K57" s="139"/>
    </row>
    <row r="58" spans="1:11" x14ac:dyDescent="0.25">
      <c r="A58" s="135"/>
      <c r="B58" s="135"/>
      <c r="C58" s="135"/>
      <c r="D58" s="136" t="s">
        <v>59</v>
      </c>
      <c r="E58" s="137">
        <v>1</v>
      </c>
      <c r="F58" s="137">
        <v>0</v>
      </c>
      <c r="G58" s="137">
        <v>0</v>
      </c>
      <c r="H58" s="138">
        <v>1</v>
      </c>
      <c r="I58" s="139"/>
      <c r="J58" s="139"/>
      <c r="K58" s="139"/>
    </row>
    <row r="59" spans="1:11" x14ac:dyDescent="0.25">
      <c r="A59" s="135"/>
      <c r="B59" s="135"/>
      <c r="C59" s="135"/>
      <c r="D59" s="147" t="s">
        <v>25</v>
      </c>
      <c r="E59" s="148"/>
      <c r="F59" s="148"/>
      <c r="G59" s="148"/>
      <c r="H59" s="149">
        <v>0</v>
      </c>
      <c r="I59" s="139"/>
      <c r="J59" s="139"/>
      <c r="K59" s="139"/>
    </row>
    <row r="60" spans="1:11" x14ac:dyDescent="0.25">
      <c r="A60" s="135"/>
      <c r="B60" s="135"/>
      <c r="C60" s="135"/>
      <c r="D60" s="136" t="s">
        <v>60</v>
      </c>
      <c r="E60" s="137">
        <v>1</v>
      </c>
      <c r="F60" s="137">
        <v>0</v>
      </c>
      <c r="G60" s="137">
        <v>0</v>
      </c>
      <c r="H60" s="138">
        <v>1</v>
      </c>
      <c r="I60" s="139"/>
      <c r="J60" s="139"/>
      <c r="K60" s="139"/>
    </row>
    <row r="61" spans="1:11" x14ac:dyDescent="0.25">
      <c r="A61" s="135"/>
      <c r="B61" s="135"/>
      <c r="C61" s="135"/>
      <c r="D61" s="136" t="s">
        <v>61</v>
      </c>
      <c r="E61" s="137">
        <v>4</v>
      </c>
      <c r="F61" s="137">
        <v>0</v>
      </c>
      <c r="G61" s="137">
        <v>0</v>
      </c>
      <c r="H61" s="138">
        <v>4</v>
      </c>
      <c r="I61" s="139"/>
      <c r="J61" s="139"/>
      <c r="K61" s="139"/>
    </row>
    <row r="62" spans="1:11" x14ac:dyDescent="0.25">
      <c r="A62" s="135"/>
      <c r="B62" s="135"/>
      <c r="C62" s="135"/>
      <c r="D62" s="136" t="s">
        <v>62</v>
      </c>
      <c r="E62" s="137">
        <v>1</v>
      </c>
      <c r="F62" s="137">
        <v>0</v>
      </c>
      <c r="G62" s="137">
        <v>0</v>
      </c>
      <c r="H62" s="138">
        <v>1</v>
      </c>
      <c r="I62" s="139"/>
      <c r="J62" s="139"/>
      <c r="K62" s="139"/>
    </row>
    <row r="63" spans="1:11" x14ac:dyDescent="0.25">
      <c r="A63" s="135"/>
      <c r="B63" s="135"/>
      <c r="C63" s="135"/>
      <c r="D63" s="136" t="s">
        <v>63</v>
      </c>
      <c r="E63" s="137">
        <v>1</v>
      </c>
      <c r="F63" s="137">
        <v>0</v>
      </c>
      <c r="G63" s="137">
        <v>0</v>
      </c>
      <c r="H63" s="138">
        <v>1</v>
      </c>
      <c r="I63" s="139"/>
      <c r="J63" s="139"/>
      <c r="K63" s="139"/>
    </row>
    <row r="64" spans="1:11" x14ac:dyDescent="0.25">
      <c r="A64" s="135"/>
      <c r="B64" s="135"/>
      <c r="C64" s="135"/>
      <c r="D64" s="136" t="s">
        <v>64</v>
      </c>
      <c r="E64" s="137">
        <v>1</v>
      </c>
      <c r="F64" s="137">
        <v>0</v>
      </c>
      <c r="G64" s="137">
        <v>0</v>
      </c>
      <c r="H64" s="138">
        <v>1</v>
      </c>
      <c r="I64" s="139"/>
      <c r="J64" s="139"/>
      <c r="K64" s="139"/>
    </row>
    <row r="65" spans="1:11" x14ac:dyDescent="0.25">
      <c r="A65" s="135"/>
      <c r="B65" s="135"/>
      <c r="C65" s="135"/>
      <c r="D65" s="136" t="s">
        <v>65</v>
      </c>
      <c r="E65" s="137">
        <v>1</v>
      </c>
      <c r="F65" s="137">
        <v>0</v>
      </c>
      <c r="G65" s="137">
        <v>0</v>
      </c>
      <c r="H65" s="138">
        <v>1</v>
      </c>
      <c r="I65" s="139"/>
      <c r="J65" s="139"/>
      <c r="K65" s="139"/>
    </row>
    <row r="66" spans="1:11" x14ac:dyDescent="0.25">
      <c r="A66" s="135"/>
      <c r="B66" s="135"/>
      <c r="C66" s="135"/>
      <c r="D66" s="136" t="s">
        <v>66</v>
      </c>
      <c r="E66" s="137">
        <v>1</v>
      </c>
      <c r="F66" s="137">
        <v>0</v>
      </c>
      <c r="G66" s="137">
        <v>0</v>
      </c>
      <c r="H66" s="138">
        <v>1</v>
      </c>
      <c r="I66" s="139"/>
      <c r="J66" s="139"/>
      <c r="K66" s="139"/>
    </row>
    <row r="67" spans="1:11" x14ac:dyDescent="0.25">
      <c r="A67" s="135"/>
      <c r="B67" s="135"/>
      <c r="C67" s="135"/>
      <c r="D67" s="136" t="s">
        <v>67</v>
      </c>
      <c r="E67" s="137">
        <v>1</v>
      </c>
      <c r="F67" s="137">
        <v>0</v>
      </c>
      <c r="G67" s="137">
        <v>0</v>
      </c>
      <c r="H67" s="138">
        <v>1</v>
      </c>
      <c r="I67" s="139"/>
      <c r="J67" s="139"/>
      <c r="K67" s="139"/>
    </row>
    <row r="68" spans="1:11" x14ac:dyDescent="0.25">
      <c r="A68" s="135"/>
      <c r="B68" s="135"/>
      <c r="C68" s="135"/>
      <c r="D68" s="136" t="s">
        <v>68</v>
      </c>
      <c r="E68" s="137">
        <v>7</v>
      </c>
      <c r="F68" s="137">
        <v>0</v>
      </c>
      <c r="G68" s="137">
        <v>0</v>
      </c>
      <c r="H68" s="138">
        <v>7</v>
      </c>
      <c r="I68" s="139"/>
      <c r="J68" s="139"/>
      <c r="K68" s="139"/>
    </row>
    <row r="69" spans="1:11" x14ac:dyDescent="0.25">
      <c r="A69" s="135"/>
      <c r="B69" s="135"/>
      <c r="C69" s="135"/>
      <c r="D69" s="136" t="s">
        <v>69</v>
      </c>
      <c r="E69" s="137">
        <v>1</v>
      </c>
      <c r="F69" s="137">
        <v>0</v>
      </c>
      <c r="G69" s="137">
        <v>0</v>
      </c>
      <c r="H69" s="138">
        <v>1</v>
      </c>
      <c r="I69" s="139"/>
      <c r="J69" s="139"/>
      <c r="K69" s="139"/>
    </row>
    <row r="70" spans="1:11" x14ac:dyDescent="0.25">
      <c r="A70" s="135"/>
      <c r="B70" s="135"/>
      <c r="C70" s="135"/>
      <c r="D70" s="136" t="s">
        <v>70</v>
      </c>
      <c r="E70" s="137">
        <v>1</v>
      </c>
      <c r="F70" s="137">
        <v>0</v>
      </c>
      <c r="G70" s="137">
        <v>0</v>
      </c>
      <c r="H70" s="138">
        <v>1</v>
      </c>
      <c r="I70" s="139"/>
      <c r="J70" s="139"/>
      <c r="K70" s="139"/>
    </row>
    <row r="71" spans="1:11" x14ac:dyDescent="0.25">
      <c r="A71" s="135"/>
      <c r="B71" s="135"/>
      <c r="C71" s="135"/>
      <c r="D71" s="136" t="s">
        <v>71</v>
      </c>
      <c r="E71" s="137">
        <v>1</v>
      </c>
      <c r="F71" s="137">
        <v>0</v>
      </c>
      <c r="G71" s="137">
        <v>0</v>
      </c>
      <c r="H71" s="138">
        <v>1</v>
      </c>
      <c r="I71" s="139"/>
      <c r="J71" s="139"/>
      <c r="K71" s="139"/>
    </row>
    <row r="72" spans="1:11" x14ac:dyDescent="0.25">
      <c r="A72" s="135"/>
      <c r="B72" s="135"/>
      <c r="C72" s="135"/>
      <c r="D72" s="136" t="s">
        <v>72</v>
      </c>
      <c r="E72" s="137">
        <v>1</v>
      </c>
      <c r="F72" s="137">
        <v>0</v>
      </c>
      <c r="G72" s="137">
        <v>0</v>
      </c>
      <c r="H72" s="138">
        <v>1</v>
      </c>
      <c r="I72" s="139"/>
      <c r="J72" s="139"/>
      <c r="K72" s="139"/>
    </row>
    <row r="73" spans="1:11" x14ac:dyDescent="0.25">
      <c r="A73" s="135"/>
      <c r="B73" s="135"/>
      <c r="C73" s="135"/>
      <c r="D73" s="136" t="s">
        <v>73</v>
      </c>
      <c r="E73" s="137">
        <v>1</v>
      </c>
      <c r="F73" s="137">
        <v>0</v>
      </c>
      <c r="G73" s="137">
        <v>0</v>
      </c>
      <c r="H73" s="138">
        <v>1</v>
      </c>
      <c r="I73" s="139"/>
      <c r="J73" s="139"/>
      <c r="K73" s="139"/>
    </row>
    <row r="74" spans="1:11" x14ac:dyDescent="0.25">
      <c r="A74" s="135"/>
      <c r="B74" s="135"/>
      <c r="C74" s="135"/>
      <c r="D74" s="136" t="s">
        <v>74</v>
      </c>
      <c r="E74" s="137">
        <v>1</v>
      </c>
      <c r="F74" s="137">
        <v>0</v>
      </c>
      <c r="G74" s="137">
        <v>0</v>
      </c>
      <c r="H74" s="138">
        <v>1</v>
      </c>
      <c r="I74" s="139"/>
      <c r="J74" s="139"/>
      <c r="K74" s="139"/>
    </row>
    <row r="75" spans="1:11" x14ac:dyDescent="0.25">
      <c r="A75" s="135"/>
      <c r="B75" s="135"/>
      <c r="C75" s="135"/>
      <c r="D75" s="136" t="s">
        <v>75</v>
      </c>
      <c r="E75" s="137">
        <v>1</v>
      </c>
      <c r="F75" s="137">
        <v>0</v>
      </c>
      <c r="G75" s="137">
        <v>0</v>
      </c>
      <c r="H75" s="138">
        <v>1</v>
      </c>
      <c r="I75" s="139"/>
      <c r="J75" s="139"/>
      <c r="K75" s="139"/>
    </row>
    <row r="76" spans="1:11" x14ac:dyDescent="0.25">
      <c r="A76" s="135"/>
      <c r="B76" s="135"/>
      <c r="C76" s="135"/>
      <c r="D76" s="136" t="s">
        <v>76</v>
      </c>
      <c r="E76" s="137">
        <v>1</v>
      </c>
      <c r="F76" s="137">
        <v>0</v>
      </c>
      <c r="G76" s="137">
        <v>0</v>
      </c>
      <c r="H76" s="138">
        <v>1</v>
      </c>
      <c r="I76" s="139"/>
      <c r="J76" s="139"/>
      <c r="K76" s="139"/>
    </row>
    <row r="77" spans="1:11" x14ac:dyDescent="0.25">
      <c r="A77" s="135"/>
      <c r="B77" s="135"/>
      <c r="C77" s="135"/>
      <c r="D77" s="136" t="s">
        <v>77</v>
      </c>
      <c r="E77" s="137">
        <v>1</v>
      </c>
      <c r="F77" s="137">
        <v>0</v>
      </c>
      <c r="G77" s="137">
        <v>0</v>
      </c>
      <c r="H77" s="138">
        <v>1</v>
      </c>
      <c r="I77" s="139"/>
      <c r="J77" s="139"/>
      <c r="K77" s="139"/>
    </row>
    <row r="78" spans="1:11" x14ac:dyDescent="0.25">
      <c r="A78" s="135"/>
      <c r="B78" s="135"/>
      <c r="C78" s="135"/>
      <c r="D78" s="136" t="s">
        <v>78</v>
      </c>
      <c r="E78" s="137">
        <v>3</v>
      </c>
      <c r="F78" s="137">
        <v>0</v>
      </c>
      <c r="G78" s="137">
        <v>0</v>
      </c>
      <c r="H78" s="138">
        <v>3</v>
      </c>
      <c r="I78" s="139"/>
      <c r="J78" s="139"/>
      <c r="K78" s="139"/>
    </row>
    <row r="79" spans="1:11" x14ac:dyDescent="0.25">
      <c r="A79" s="135"/>
      <c r="B79" s="135"/>
      <c r="C79" s="135"/>
      <c r="D79" s="136" t="s">
        <v>79</v>
      </c>
      <c r="E79" s="137">
        <v>1</v>
      </c>
      <c r="F79" s="137">
        <v>0</v>
      </c>
      <c r="G79" s="137">
        <v>0</v>
      </c>
      <c r="H79" s="138">
        <v>1</v>
      </c>
      <c r="I79" s="139"/>
      <c r="J79" s="139"/>
      <c r="K79" s="139"/>
    </row>
    <row r="80" spans="1:11" x14ac:dyDescent="0.25">
      <c r="A80" s="135"/>
      <c r="B80" s="135"/>
      <c r="C80" s="135"/>
      <c r="D80" s="136" t="s">
        <v>80</v>
      </c>
      <c r="E80" s="137">
        <v>1</v>
      </c>
      <c r="F80" s="137">
        <v>0</v>
      </c>
      <c r="G80" s="137">
        <v>0</v>
      </c>
      <c r="H80" s="138">
        <v>1</v>
      </c>
      <c r="I80" s="139"/>
      <c r="J80" s="139"/>
      <c r="K80" s="139"/>
    </row>
    <row r="81" spans="1:11" x14ac:dyDescent="0.25">
      <c r="A81" s="135"/>
      <c r="B81" s="135"/>
      <c r="C81" s="135"/>
      <c r="D81" s="147" t="s">
        <v>33</v>
      </c>
      <c r="E81" s="148"/>
      <c r="F81" s="148"/>
      <c r="G81" s="148"/>
      <c r="H81" s="149">
        <v>0</v>
      </c>
      <c r="I81" s="139"/>
      <c r="J81" s="139"/>
      <c r="K81" s="139"/>
    </row>
    <row r="82" spans="1:11" x14ac:dyDescent="0.25">
      <c r="A82" s="135"/>
      <c r="B82" s="135"/>
      <c r="C82" s="135"/>
      <c r="D82" s="136" t="s">
        <v>81</v>
      </c>
      <c r="E82" s="137">
        <v>4</v>
      </c>
      <c r="F82" s="137">
        <v>0</v>
      </c>
      <c r="G82" s="137">
        <v>0</v>
      </c>
      <c r="H82" s="138">
        <v>4</v>
      </c>
      <c r="I82" s="139"/>
      <c r="J82" s="139"/>
      <c r="K82" s="139"/>
    </row>
    <row r="83" spans="1:11" x14ac:dyDescent="0.25">
      <c r="A83" s="135"/>
      <c r="B83" s="135"/>
      <c r="C83" s="135"/>
      <c r="D83" s="136" t="s">
        <v>82</v>
      </c>
      <c r="E83" s="137">
        <v>1</v>
      </c>
      <c r="F83" s="137">
        <v>0</v>
      </c>
      <c r="G83" s="137">
        <v>0</v>
      </c>
      <c r="H83" s="138">
        <v>1</v>
      </c>
      <c r="I83" s="139"/>
      <c r="J83" s="139"/>
      <c r="K83" s="139"/>
    </row>
    <row r="84" spans="1:11" x14ac:dyDescent="0.25">
      <c r="A84" s="135"/>
      <c r="B84" s="135"/>
      <c r="C84" s="135"/>
      <c r="D84" s="136" t="s">
        <v>83</v>
      </c>
      <c r="E84" s="137">
        <v>1</v>
      </c>
      <c r="F84" s="137">
        <v>0</v>
      </c>
      <c r="G84" s="137">
        <v>0</v>
      </c>
      <c r="H84" s="138">
        <v>1</v>
      </c>
      <c r="I84" s="139"/>
      <c r="J84" s="139"/>
      <c r="K84" s="139"/>
    </row>
    <row r="85" spans="1:11" x14ac:dyDescent="0.25">
      <c r="A85" s="135"/>
      <c r="B85" s="135"/>
      <c r="C85" s="135"/>
      <c r="D85" s="136" t="s">
        <v>84</v>
      </c>
      <c r="E85" s="137">
        <v>1</v>
      </c>
      <c r="F85" s="137">
        <v>0</v>
      </c>
      <c r="G85" s="137">
        <v>0</v>
      </c>
      <c r="H85" s="138">
        <v>1</v>
      </c>
      <c r="I85" s="139"/>
      <c r="J85" s="139"/>
      <c r="K85" s="139"/>
    </row>
    <row r="86" spans="1:11" x14ac:dyDescent="0.25">
      <c r="A86" s="135"/>
      <c r="B86" s="135"/>
      <c r="C86" s="135"/>
      <c r="D86" s="136" t="s">
        <v>85</v>
      </c>
      <c r="E86" s="137">
        <v>1</v>
      </c>
      <c r="F86" s="137">
        <v>0</v>
      </c>
      <c r="G86" s="137">
        <v>0</v>
      </c>
      <c r="H86" s="138">
        <v>1</v>
      </c>
      <c r="I86" s="139"/>
      <c r="J86" s="139"/>
      <c r="K86" s="139"/>
    </row>
    <row r="87" spans="1:11" x14ac:dyDescent="0.25">
      <c r="A87" s="135"/>
      <c r="B87" s="135"/>
      <c r="C87" s="135"/>
      <c r="D87" s="136" t="s">
        <v>86</v>
      </c>
      <c r="E87" s="137">
        <v>1</v>
      </c>
      <c r="F87" s="137">
        <v>0</v>
      </c>
      <c r="G87" s="137">
        <v>0</v>
      </c>
      <c r="H87" s="138">
        <v>1</v>
      </c>
      <c r="I87" s="139"/>
      <c r="J87" s="139"/>
      <c r="K87" s="139"/>
    </row>
    <row r="88" spans="1:11" x14ac:dyDescent="0.25">
      <c r="A88" s="135"/>
      <c r="B88" s="135"/>
      <c r="C88" s="135"/>
      <c r="D88" s="136" t="s">
        <v>87</v>
      </c>
      <c r="E88" s="137">
        <v>1</v>
      </c>
      <c r="F88" s="137">
        <v>0</v>
      </c>
      <c r="G88" s="137">
        <v>0</v>
      </c>
      <c r="H88" s="138">
        <v>1</v>
      </c>
      <c r="I88" s="139"/>
      <c r="J88" s="139"/>
      <c r="K88" s="139"/>
    </row>
    <row r="89" spans="1:11" x14ac:dyDescent="0.25">
      <c r="A89" s="135"/>
      <c r="B89" s="135"/>
      <c r="C89" s="135"/>
      <c r="D89" s="136" t="s">
        <v>88</v>
      </c>
      <c r="E89" s="137">
        <v>1</v>
      </c>
      <c r="F89" s="137">
        <v>0</v>
      </c>
      <c r="G89" s="137">
        <v>0</v>
      </c>
      <c r="H89" s="138">
        <v>1</v>
      </c>
      <c r="I89" s="139"/>
      <c r="J89" s="139"/>
      <c r="K89" s="139"/>
    </row>
    <row r="90" spans="1:11" x14ac:dyDescent="0.25">
      <c r="A90" s="135"/>
      <c r="B90" s="135"/>
      <c r="C90" s="135"/>
      <c r="D90" s="136" t="s">
        <v>89</v>
      </c>
      <c r="E90" s="137">
        <v>8</v>
      </c>
      <c r="F90" s="137">
        <v>0</v>
      </c>
      <c r="G90" s="137">
        <v>0</v>
      </c>
      <c r="H90" s="138">
        <v>8</v>
      </c>
      <c r="I90" s="139"/>
      <c r="J90" s="139"/>
      <c r="K90" s="139"/>
    </row>
    <row r="91" spans="1:11" x14ac:dyDescent="0.25">
      <c r="A91" s="135"/>
      <c r="B91" s="135"/>
      <c r="C91" s="135"/>
      <c r="D91" s="136" t="s">
        <v>90</v>
      </c>
      <c r="E91" s="137">
        <v>1</v>
      </c>
      <c r="F91" s="137">
        <v>0</v>
      </c>
      <c r="G91" s="137">
        <v>0</v>
      </c>
      <c r="H91" s="138">
        <v>1</v>
      </c>
      <c r="I91" s="139"/>
      <c r="J91" s="139"/>
      <c r="K91" s="139"/>
    </row>
    <row r="92" spans="1:11" x14ac:dyDescent="0.25">
      <c r="A92" s="135"/>
      <c r="B92" s="135"/>
      <c r="C92" s="135"/>
      <c r="D92" s="136" t="s">
        <v>91</v>
      </c>
      <c r="E92" s="137">
        <v>1</v>
      </c>
      <c r="F92" s="137">
        <v>0</v>
      </c>
      <c r="G92" s="137">
        <v>0</v>
      </c>
      <c r="H92" s="138">
        <v>1</v>
      </c>
      <c r="I92" s="139"/>
      <c r="J92" s="139"/>
      <c r="K92" s="139"/>
    </row>
    <row r="93" spans="1:11" x14ac:dyDescent="0.25">
      <c r="A93" s="135"/>
      <c r="B93" s="135"/>
      <c r="C93" s="135"/>
      <c r="D93" s="136" t="s">
        <v>92</v>
      </c>
      <c r="E93" s="137">
        <v>1</v>
      </c>
      <c r="F93" s="137">
        <v>0</v>
      </c>
      <c r="G93" s="137">
        <v>0</v>
      </c>
      <c r="H93" s="138">
        <v>1</v>
      </c>
      <c r="I93" s="139"/>
      <c r="J93" s="139"/>
      <c r="K93" s="139"/>
    </row>
    <row r="94" spans="1:11" x14ac:dyDescent="0.25">
      <c r="A94" s="135"/>
      <c r="B94" s="135"/>
      <c r="C94" s="135"/>
      <c r="D94" s="136" t="s">
        <v>93</v>
      </c>
      <c r="E94" s="137">
        <v>1</v>
      </c>
      <c r="F94" s="137">
        <v>0</v>
      </c>
      <c r="G94" s="137">
        <v>0</v>
      </c>
      <c r="H94" s="138">
        <v>1</v>
      </c>
      <c r="I94" s="139"/>
      <c r="J94" s="139"/>
      <c r="K94" s="139"/>
    </row>
    <row r="95" spans="1:11" x14ac:dyDescent="0.25">
      <c r="A95" s="135"/>
      <c r="B95" s="135"/>
      <c r="C95" s="135"/>
      <c r="D95" s="136" t="s">
        <v>94</v>
      </c>
      <c r="E95" s="137">
        <v>1</v>
      </c>
      <c r="F95" s="137">
        <v>0</v>
      </c>
      <c r="G95" s="137">
        <v>0</v>
      </c>
      <c r="H95" s="138">
        <v>1</v>
      </c>
      <c r="I95" s="139"/>
      <c r="J95" s="139"/>
      <c r="K95" s="139"/>
    </row>
    <row r="96" spans="1:11" x14ac:dyDescent="0.25">
      <c r="A96" s="135"/>
      <c r="B96" s="135"/>
      <c r="C96" s="135"/>
      <c r="D96" s="136" t="s">
        <v>95</v>
      </c>
      <c r="E96" s="137">
        <v>1</v>
      </c>
      <c r="F96" s="137">
        <v>0</v>
      </c>
      <c r="G96" s="137">
        <v>0</v>
      </c>
      <c r="H96" s="138">
        <v>1</v>
      </c>
      <c r="I96" s="139"/>
      <c r="J96" s="139"/>
      <c r="K96" s="139"/>
    </row>
    <row r="97" spans="1:11" x14ac:dyDescent="0.25">
      <c r="A97" s="135"/>
      <c r="B97" s="135"/>
      <c r="C97" s="135"/>
      <c r="D97" s="136" t="s">
        <v>96</v>
      </c>
      <c r="E97" s="137">
        <v>2</v>
      </c>
      <c r="F97" s="137">
        <v>0</v>
      </c>
      <c r="G97" s="137">
        <v>0</v>
      </c>
      <c r="H97" s="138">
        <v>2</v>
      </c>
      <c r="I97" s="139"/>
      <c r="J97" s="139"/>
      <c r="K97" s="139"/>
    </row>
    <row r="98" spans="1:11" x14ac:dyDescent="0.25">
      <c r="A98" s="135"/>
      <c r="B98" s="135"/>
      <c r="C98" s="135"/>
      <c r="D98" s="136" t="s">
        <v>97</v>
      </c>
      <c r="E98" s="137">
        <v>1</v>
      </c>
      <c r="F98" s="137">
        <v>0</v>
      </c>
      <c r="G98" s="137">
        <v>0</v>
      </c>
      <c r="H98" s="138">
        <v>1</v>
      </c>
      <c r="I98" s="139"/>
      <c r="J98" s="139"/>
      <c r="K98" s="139"/>
    </row>
    <row r="99" spans="1:11" x14ac:dyDescent="0.25">
      <c r="A99" s="135"/>
      <c r="B99" s="135"/>
      <c r="C99" s="135"/>
      <c r="D99" s="136" t="s">
        <v>98</v>
      </c>
      <c r="E99" s="137">
        <v>1</v>
      </c>
      <c r="F99" s="137">
        <v>0</v>
      </c>
      <c r="G99" s="137">
        <v>0</v>
      </c>
      <c r="H99" s="138">
        <v>1</v>
      </c>
      <c r="I99" s="139"/>
      <c r="J99" s="139"/>
      <c r="K99" s="139"/>
    </row>
    <row r="100" spans="1:11" x14ac:dyDescent="0.25">
      <c r="A100" s="135"/>
      <c r="B100" s="135"/>
      <c r="C100" s="135"/>
      <c r="D100" s="136" t="s">
        <v>99</v>
      </c>
      <c r="E100" s="137">
        <v>1</v>
      </c>
      <c r="F100" s="137">
        <v>0</v>
      </c>
      <c r="G100" s="137">
        <v>0</v>
      </c>
      <c r="H100" s="138">
        <v>1</v>
      </c>
      <c r="I100" s="139"/>
      <c r="J100" s="139"/>
      <c r="K100" s="139"/>
    </row>
    <row r="101" spans="1:11" x14ac:dyDescent="0.25">
      <c r="A101" s="135"/>
      <c r="B101" s="135"/>
      <c r="C101" s="135"/>
      <c r="D101" s="136" t="s">
        <v>100</v>
      </c>
      <c r="E101" s="137">
        <v>1</v>
      </c>
      <c r="F101" s="137">
        <v>0</v>
      </c>
      <c r="G101" s="137">
        <v>0</v>
      </c>
      <c r="H101" s="138">
        <v>1</v>
      </c>
      <c r="I101" s="139"/>
      <c r="J101" s="139"/>
      <c r="K101" s="139"/>
    </row>
    <row r="102" spans="1:11" x14ac:dyDescent="0.25">
      <c r="A102" s="135"/>
      <c r="B102" s="135"/>
      <c r="C102" s="135"/>
      <c r="D102" s="136" t="s">
        <v>101</v>
      </c>
      <c r="E102" s="137">
        <v>2</v>
      </c>
      <c r="F102" s="137">
        <v>0</v>
      </c>
      <c r="G102" s="137">
        <v>0</v>
      </c>
      <c r="H102" s="138">
        <v>2</v>
      </c>
      <c r="I102" s="139"/>
      <c r="J102" s="139"/>
      <c r="K102" s="139"/>
    </row>
    <row r="103" spans="1:11" x14ac:dyDescent="0.25">
      <c r="A103" s="135"/>
      <c r="B103" s="135"/>
      <c r="C103" s="135"/>
      <c r="D103" s="136" t="s">
        <v>102</v>
      </c>
      <c r="E103" s="137">
        <v>1</v>
      </c>
      <c r="F103" s="137">
        <v>0</v>
      </c>
      <c r="G103" s="137">
        <v>0</v>
      </c>
      <c r="H103" s="138">
        <v>1</v>
      </c>
      <c r="I103" s="139"/>
      <c r="J103" s="139"/>
      <c r="K103" s="139"/>
    </row>
    <row r="104" spans="1:11" x14ac:dyDescent="0.25">
      <c r="A104" s="135"/>
      <c r="B104" s="135"/>
      <c r="C104" s="135"/>
      <c r="D104" s="136" t="s">
        <v>103</v>
      </c>
      <c r="E104" s="137">
        <v>1</v>
      </c>
      <c r="F104" s="137">
        <v>0</v>
      </c>
      <c r="G104" s="137">
        <v>0</v>
      </c>
      <c r="H104" s="138">
        <v>1</v>
      </c>
      <c r="I104" s="139"/>
      <c r="J104" s="139"/>
      <c r="K104" s="139"/>
    </row>
    <row r="105" spans="1:11" x14ac:dyDescent="0.25">
      <c r="A105" s="135"/>
      <c r="B105" s="135"/>
      <c r="C105" s="135"/>
      <c r="D105" s="136" t="s">
        <v>104</v>
      </c>
      <c r="E105" s="137">
        <v>1</v>
      </c>
      <c r="F105" s="137">
        <v>0</v>
      </c>
      <c r="G105" s="137">
        <v>0</v>
      </c>
      <c r="H105" s="138">
        <v>1</v>
      </c>
      <c r="I105" s="139"/>
      <c r="J105" s="139"/>
      <c r="K105" s="139"/>
    </row>
    <row r="106" spans="1:11" x14ac:dyDescent="0.25">
      <c r="A106" s="135"/>
      <c r="B106" s="135"/>
      <c r="C106" s="135"/>
      <c r="D106" s="136" t="s">
        <v>105</v>
      </c>
      <c r="E106" s="137">
        <v>1</v>
      </c>
      <c r="F106" s="137">
        <v>0</v>
      </c>
      <c r="G106" s="137">
        <v>0</v>
      </c>
      <c r="H106" s="138">
        <v>1</v>
      </c>
      <c r="I106" s="139"/>
      <c r="J106" s="139"/>
      <c r="K106" s="139"/>
    </row>
    <row r="107" spans="1:11" x14ac:dyDescent="0.25">
      <c r="A107" s="135"/>
      <c r="B107" s="135"/>
      <c r="C107" s="135"/>
      <c r="D107" s="136" t="s">
        <v>106</v>
      </c>
      <c r="E107" s="137">
        <v>1</v>
      </c>
      <c r="F107" s="137">
        <v>0</v>
      </c>
      <c r="G107" s="137">
        <v>0</v>
      </c>
      <c r="H107" s="138">
        <v>1</v>
      </c>
      <c r="I107" s="139"/>
      <c r="J107" s="139"/>
      <c r="K107" s="139"/>
    </row>
    <row r="108" spans="1:11" x14ac:dyDescent="0.25">
      <c r="A108" s="135"/>
      <c r="B108" s="135"/>
      <c r="C108" s="135"/>
      <c r="D108" s="136" t="s">
        <v>107</v>
      </c>
      <c r="E108" s="137">
        <v>1</v>
      </c>
      <c r="F108" s="137">
        <v>0</v>
      </c>
      <c r="G108" s="137">
        <v>0</v>
      </c>
      <c r="H108" s="138">
        <v>1</v>
      </c>
      <c r="I108" s="139"/>
      <c r="J108" s="139"/>
      <c r="K108" s="139"/>
    </row>
    <row r="109" spans="1:11" x14ac:dyDescent="0.25">
      <c r="A109" s="135"/>
      <c r="B109" s="135"/>
      <c r="C109" s="135"/>
      <c r="D109" s="136" t="s">
        <v>108</v>
      </c>
      <c r="E109" s="137">
        <v>2</v>
      </c>
      <c r="F109" s="137">
        <v>0</v>
      </c>
      <c r="G109" s="137">
        <v>0</v>
      </c>
      <c r="H109" s="138">
        <v>2</v>
      </c>
      <c r="I109" s="139"/>
      <c r="J109" s="139"/>
      <c r="K109" s="139"/>
    </row>
    <row r="110" spans="1:11" x14ac:dyDescent="0.25">
      <c r="A110" s="135"/>
      <c r="B110" s="135"/>
      <c r="C110" s="135"/>
      <c r="D110" s="147" t="s">
        <v>109</v>
      </c>
      <c r="E110" s="148"/>
      <c r="F110" s="148"/>
      <c r="G110" s="148"/>
      <c r="H110" s="149">
        <v>0</v>
      </c>
      <c r="I110" s="139"/>
      <c r="J110" s="139"/>
      <c r="K110" s="139"/>
    </row>
    <row r="111" spans="1:11" x14ac:dyDescent="0.25">
      <c r="A111" s="135"/>
      <c r="B111" s="135"/>
      <c r="C111" s="135"/>
      <c r="D111" s="136" t="s">
        <v>110</v>
      </c>
      <c r="E111" s="137">
        <v>1</v>
      </c>
      <c r="F111" s="137">
        <v>0</v>
      </c>
      <c r="G111" s="137">
        <v>0</v>
      </c>
      <c r="H111" s="138">
        <v>1</v>
      </c>
      <c r="I111" s="139"/>
      <c r="J111" s="139"/>
      <c r="K111" s="139"/>
    </row>
    <row r="112" spans="1:11" x14ac:dyDescent="0.25">
      <c r="A112" s="135"/>
      <c r="B112" s="135"/>
      <c r="C112" s="135"/>
      <c r="D112" s="136" t="s">
        <v>111</v>
      </c>
      <c r="E112" s="137">
        <v>1</v>
      </c>
      <c r="F112" s="137">
        <v>0</v>
      </c>
      <c r="G112" s="137">
        <v>0</v>
      </c>
      <c r="H112" s="138">
        <v>1</v>
      </c>
      <c r="I112" s="139"/>
      <c r="J112" s="139"/>
      <c r="K112" s="139"/>
    </row>
    <row r="113" spans="1:11" x14ac:dyDescent="0.25">
      <c r="A113" s="135"/>
      <c r="B113" s="135"/>
      <c r="C113" s="135"/>
      <c r="D113" s="136" t="s">
        <v>112</v>
      </c>
      <c r="E113" s="137">
        <v>1</v>
      </c>
      <c r="F113" s="137">
        <v>0</v>
      </c>
      <c r="G113" s="137">
        <v>0</v>
      </c>
      <c r="H113" s="138">
        <v>1</v>
      </c>
      <c r="I113" s="139"/>
      <c r="J113" s="139"/>
      <c r="K113" s="139"/>
    </row>
    <row r="114" spans="1:11" x14ac:dyDescent="0.25">
      <c r="A114" s="135"/>
      <c r="B114" s="135"/>
      <c r="C114" s="135"/>
      <c r="D114" s="136" t="s">
        <v>113</v>
      </c>
      <c r="E114" s="137">
        <v>1</v>
      </c>
      <c r="F114" s="137">
        <v>0</v>
      </c>
      <c r="G114" s="137">
        <v>0</v>
      </c>
      <c r="H114" s="138">
        <v>1</v>
      </c>
      <c r="I114" s="139"/>
      <c r="J114" s="139"/>
      <c r="K114" s="139"/>
    </row>
    <row r="115" spans="1:11" x14ac:dyDescent="0.25">
      <c r="A115" s="135"/>
      <c r="B115" s="135"/>
      <c r="C115" s="135"/>
      <c r="D115" s="136" t="s">
        <v>114</v>
      </c>
      <c r="E115" s="137">
        <v>1</v>
      </c>
      <c r="F115" s="137">
        <v>0</v>
      </c>
      <c r="G115" s="137">
        <v>0</v>
      </c>
      <c r="H115" s="138">
        <v>1</v>
      </c>
      <c r="I115" s="139"/>
      <c r="J115" s="139"/>
      <c r="K115" s="139"/>
    </row>
    <row r="116" spans="1:11" x14ac:dyDescent="0.25">
      <c r="A116" s="135"/>
      <c r="B116" s="135"/>
      <c r="C116" s="135"/>
      <c r="D116" s="136" t="s">
        <v>115</v>
      </c>
      <c r="E116" s="137">
        <v>1</v>
      </c>
      <c r="F116" s="137">
        <v>0</v>
      </c>
      <c r="G116" s="137">
        <v>0</v>
      </c>
      <c r="H116" s="138">
        <v>1</v>
      </c>
      <c r="I116" s="139"/>
      <c r="J116" s="139"/>
      <c r="K116" s="139"/>
    </row>
    <row r="117" spans="1:11" x14ac:dyDescent="0.25">
      <c r="A117" s="135"/>
      <c r="B117" s="135"/>
      <c r="C117" s="135"/>
      <c r="D117" s="136" t="s">
        <v>116</v>
      </c>
      <c r="E117" s="137">
        <v>5</v>
      </c>
      <c r="F117" s="137">
        <v>0</v>
      </c>
      <c r="G117" s="137">
        <v>0</v>
      </c>
      <c r="H117" s="138">
        <v>5</v>
      </c>
      <c r="I117" s="139"/>
      <c r="J117" s="139"/>
      <c r="K117" s="139"/>
    </row>
    <row r="118" spans="1:11" x14ac:dyDescent="0.25">
      <c r="A118" s="135"/>
      <c r="B118" s="135"/>
      <c r="C118" s="135"/>
      <c r="D118" s="136" t="s">
        <v>117</v>
      </c>
      <c r="E118" s="137">
        <v>1</v>
      </c>
      <c r="F118" s="137">
        <v>0</v>
      </c>
      <c r="G118" s="137">
        <v>0</v>
      </c>
      <c r="H118" s="138">
        <v>1</v>
      </c>
      <c r="I118" s="139"/>
      <c r="J118" s="139"/>
      <c r="K118" s="139"/>
    </row>
    <row r="119" spans="1:11" x14ac:dyDescent="0.25">
      <c r="A119" s="135"/>
      <c r="B119" s="135"/>
      <c r="C119" s="135"/>
      <c r="D119" s="136" t="s">
        <v>118</v>
      </c>
      <c r="E119" s="137">
        <v>1</v>
      </c>
      <c r="F119" s="137">
        <v>0</v>
      </c>
      <c r="G119" s="137">
        <v>0</v>
      </c>
      <c r="H119" s="138">
        <v>1</v>
      </c>
      <c r="I119" s="139"/>
      <c r="J119" s="139"/>
      <c r="K119" s="139"/>
    </row>
    <row r="120" spans="1:11" x14ac:dyDescent="0.25">
      <c r="A120" s="135"/>
      <c r="B120" s="135"/>
      <c r="C120" s="135"/>
      <c r="D120" s="136" t="s">
        <v>119</v>
      </c>
      <c r="E120" s="137">
        <v>1</v>
      </c>
      <c r="F120" s="137">
        <v>0</v>
      </c>
      <c r="G120" s="137">
        <v>0</v>
      </c>
      <c r="H120" s="138">
        <v>1</v>
      </c>
      <c r="I120" s="139"/>
      <c r="J120" s="139"/>
      <c r="K120" s="139"/>
    </row>
    <row r="121" spans="1:11" x14ac:dyDescent="0.25">
      <c r="A121" s="135"/>
      <c r="B121" s="135"/>
      <c r="C121" s="135"/>
      <c r="D121" s="136" t="s">
        <v>120</v>
      </c>
      <c r="E121" s="137">
        <v>6</v>
      </c>
      <c r="F121" s="137">
        <v>0</v>
      </c>
      <c r="G121" s="137">
        <v>0</v>
      </c>
      <c r="H121" s="138">
        <v>6</v>
      </c>
      <c r="I121" s="139"/>
      <c r="J121" s="139"/>
      <c r="K121" s="139"/>
    </row>
    <row r="122" spans="1:11" x14ac:dyDescent="0.25">
      <c r="A122" s="135"/>
      <c r="B122" s="135"/>
      <c r="C122" s="135"/>
      <c r="D122" s="136" t="s">
        <v>121</v>
      </c>
      <c r="E122" s="137">
        <v>1</v>
      </c>
      <c r="F122" s="137">
        <v>0</v>
      </c>
      <c r="G122" s="137">
        <v>0</v>
      </c>
      <c r="H122" s="138">
        <v>1</v>
      </c>
      <c r="I122" s="139"/>
      <c r="J122" s="139"/>
      <c r="K122" s="139"/>
    </row>
    <row r="123" spans="1:11" x14ac:dyDescent="0.25">
      <c r="A123" s="135"/>
      <c r="B123" s="135"/>
      <c r="C123" s="135"/>
      <c r="D123" s="136" t="s">
        <v>122</v>
      </c>
      <c r="E123" s="137">
        <v>1</v>
      </c>
      <c r="F123" s="137">
        <v>0</v>
      </c>
      <c r="G123" s="137">
        <v>0</v>
      </c>
      <c r="H123" s="138">
        <v>1</v>
      </c>
      <c r="I123" s="139"/>
      <c r="J123" s="139"/>
      <c r="K123" s="139"/>
    </row>
    <row r="124" spans="1:11" x14ac:dyDescent="0.25">
      <c r="A124" s="135"/>
      <c r="B124" s="135"/>
      <c r="C124" s="135"/>
      <c r="D124" s="136" t="s">
        <v>123</v>
      </c>
      <c r="E124" s="137">
        <v>1</v>
      </c>
      <c r="F124" s="137">
        <v>0</v>
      </c>
      <c r="G124" s="137">
        <v>0</v>
      </c>
      <c r="H124" s="138">
        <v>1</v>
      </c>
      <c r="I124" s="139"/>
      <c r="J124" s="139"/>
      <c r="K124" s="139"/>
    </row>
    <row r="125" spans="1:11" x14ac:dyDescent="0.25">
      <c r="A125" s="135"/>
      <c r="B125" s="135"/>
      <c r="C125" s="135"/>
      <c r="D125" s="136" t="s">
        <v>124</v>
      </c>
      <c r="E125" s="137">
        <v>1</v>
      </c>
      <c r="F125" s="137">
        <v>0</v>
      </c>
      <c r="G125" s="137">
        <v>0</v>
      </c>
      <c r="H125" s="138">
        <v>1</v>
      </c>
      <c r="I125" s="139"/>
      <c r="J125" s="139"/>
      <c r="K125" s="139"/>
    </row>
    <row r="126" spans="1:11" x14ac:dyDescent="0.25">
      <c r="A126" s="135"/>
      <c r="B126" s="135"/>
      <c r="C126" s="135"/>
      <c r="D126" s="136" t="s">
        <v>125</v>
      </c>
      <c r="E126" s="137">
        <v>1</v>
      </c>
      <c r="F126" s="137">
        <v>0</v>
      </c>
      <c r="G126" s="137">
        <v>0</v>
      </c>
      <c r="H126" s="138">
        <v>1</v>
      </c>
      <c r="I126" s="139"/>
      <c r="J126" s="139"/>
      <c r="K126" s="139"/>
    </row>
    <row r="127" spans="1:11" x14ac:dyDescent="0.25">
      <c r="A127" s="135"/>
      <c r="B127" s="135"/>
      <c r="C127" s="135"/>
      <c r="D127" s="136" t="s">
        <v>126</v>
      </c>
      <c r="E127" s="137">
        <v>2</v>
      </c>
      <c r="F127" s="137">
        <v>0</v>
      </c>
      <c r="G127" s="137">
        <v>0</v>
      </c>
      <c r="H127" s="138">
        <v>2</v>
      </c>
      <c r="I127" s="139"/>
      <c r="J127" s="139"/>
      <c r="K127" s="139"/>
    </row>
    <row r="128" spans="1:11" x14ac:dyDescent="0.25">
      <c r="A128" s="135"/>
      <c r="B128" s="135"/>
      <c r="C128" s="135"/>
      <c r="D128" s="147" t="s">
        <v>127</v>
      </c>
      <c r="E128" s="148"/>
      <c r="F128" s="148"/>
      <c r="G128" s="148"/>
      <c r="H128" s="149">
        <v>0</v>
      </c>
      <c r="I128" s="139"/>
      <c r="J128" s="139"/>
      <c r="K128" s="139"/>
    </row>
    <row r="129" spans="1:11" x14ac:dyDescent="0.25">
      <c r="A129" s="135"/>
      <c r="B129" s="135"/>
      <c r="C129" s="135"/>
      <c r="D129" s="136" t="s">
        <v>128</v>
      </c>
      <c r="E129" s="137">
        <v>1</v>
      </c>
      <c r="F129" s="137">
        <v>0</v>
      </c>
      <c r="G129" s="137">
        <v>0</v>
      </c>
      <c r="H129" s="138">
        <v>1</v>
      </c>
      <c r="I129" s="139"/>
      <c r="J129" s="139"/>
      <c r="K129" s="139"/>
    </row>
    <row r="130" spans="1:11" x14ac:dyDescent="0.25">
      <c r="A130" s="135"/>
      <c r="B130" s="135"/>
      <c r="C130" s="135"/>
      <c r="D130" s="136" t="s">
        <v>129</v>
      </c>
      <c r="E130" s="137">
        <v>1</v>
      </c>
      <c r="F130" s="137">
        <v>0</v>
      </c>
      <c r="G130" s="137">
        <v>0</v>
      </c>
      <c r="H130" s="138">
        <v>1</v>
      </c>
      <c r="I130" s="139"/>
      <c r="J130" s="139"/>
      <c r="K130" s="139"/>
    </row>
    <row r="131" spans="1:11" x14ac:dyDescent="0.25">
      <c r="A131" s="135"/>
      <c r="B131" s="135"/>
      <c r="C131" s="135"/>
      <c r="D131" s="136" t="s">
        <v>130</v>
      </c>
      <c r="E131" s="137">
        <v>1</v>
      </c>
      <c r="F131" s="137">
        <v>0</v>
      </c>
      <c r="G131" s="137">
        <v>0</v>
      </c>
      <c r="H131" s="138">
        <v>1</v>
      </c>
      <c r="I131" s="139"/>
      <c r="J131" s="139"/>
      <c r="K131" s="139"/>
    </row>
    <row r="132" spans="1:11" x14ac:dyDescent="0.25">
      <c r="A132" s="135"/>
      <c r="B132" s="135"/>
      <c r="C132" s="135"/>
      <c r="D132" s="136" t="s">
        <v>131</v>
      </c>
      <c r="E132" s="137">
        <v>1</v>
      </c>
      <c r="F132" s="137">
        <v>0</v>
      </c>
      <c r="G132" s="137">
        <v>0</v>
      </c>
      <c r="H132" s="138">
        <v>1</v>
      </c>
      <c r="I132" s="139"/>
      <c r="J132" s="139"/>
      <c r="K132" s="139"/>
    </row>
    <row r="133" spans="1:11" x14ac:dyDescent="0.25">
      <c r="A133" s="135"/>
      <c r="B133" s="135"/>
      <c r="C133" s="135"/>
      <c r="D133" s="136" t="s">
        <v>132</v>
      </c>
      <c r="E133" s="137">
        <v>1</v>
      </c>
      <c r="F133" s="137">
        <v>0</v>
      </c>
      <c r="G133" s="137">
        <v>0</v>
      </c>
      <c r="H133" s="138">
        <v>1</v>
      </c>
      <c r="I133" s="139"/>
      <c r="J133" s="139"/>
      <c r="K133" s="139"/>
    </row>
    <row r="134" spans="1:11" x14ac:dyDescent="0.25">
      <c r="A134" s="135"/>
      <c r="B134" s="135"/>
      <c r="C134" s="135"/>
      <c r="D134" s="136" t="s">
        <v>133</v>
      </c>
      <c r="E134" s="137">
        <v>1</v>
      </c>
      <c r="F134" s="137">
        <v>0</v>
      </c>
      <c r="G134" s="137">
        <v>0</v>
      </c>
      <c r="H134" s="138">
        <v>1</v>
      </c>
      <c r="I134" s="139"/>
      <c r="J134" s="139"/>
      <c r="K134" s="139"/>
    </row>
    <row r="135" spans="1:11" x14ac:dyDescent="0.25">
      <c r="A135" s="135"/>
      <c r="B135" s="135"/>
      <c r="C135" s="135"/>
      <c r="D135" s="136" t="s">
        <v>134</v>
      </c>
      <c r="E135" s="137">
        <v>10</v>
      </c>
      <c r="F135" s="137">
        <v>0</v>
      </c>
      <c r="G135" s="137">
        <v>0</v>
      </c>
      <c r="H135" s="138">
        <v>10</v>
      </c>
      <c r="I135" s="139"/>
      <c r="J135" s="139"/>
      <c r="K135" s="139"/>
    </row>
    <row r="136" spans="1:11" x14ac:dyDescent="0.25">
      <c r="A136" s="135"/>
      <c r="B136" s="135"/>
      <c r="C136" s="135"/>
      <c r="D136" s="151" t="s">
        <v>135</v>
      </c>
      <c r="E136" s="143"/>
      <c r="F136" s="143"/>
      <c r="G136" s="143"/>
      <c r="H136" s="152">
        <v>0</v>
      </c>
      <c r="I136" s="134"/>
      <c r="J136" s="134"/>
      <c r="K136" s="134"/>
    </row>
    <row r="137" spans="1:11" ht="18" customHeight="1" x14ac:dyDescent="0.25">
      <c r="A137" s="119" t="s">
        <v>362</v>
      </c>
      <c r="B137" s="120" t="s">
        <v>14</v>
      </c>
      <c r="C137" s="120" t="s">
        <v>15</v>
      </c>
      <c r="D137" s="121" t="s">
        <v>136</v>
      </c>
      <c r="E137" s="122"/>
      <c r="F137" s="122"/>
      <c r="G137" s="122"/>
      <c r="H137" s="123"/>
      <c r="I137" s="124">
        <v>1</v>
      </c>
      <c r="J137" s="167"/>
      <c r="K137" s="125">
        <f>+ROUND(ROUND(I137,2)*ROUND(J137,2),2)</f>
        <v>0</v>
      </c>
    </row>
    <row r="138" spans="1:11" ht="90" customHeight="1" x14ac:dyDescent="0.25">
      <c r="A138" s="135"/>
      <c r="B138" s="135"/>
      <c r="C138" s="135"/>
      <c r="D138" s="127" t="s">
        <v>137</v>
      </c>
      <c r="E138" s="128"/>
      <c r="F138" s="128"/>
      <c r="G138" s="128"/>
      <c r="H138" s="128"/>
      <c r="I138" s="150"/>
      <c r="J138" s="150"/>
      <c r="K138" s="150"/>
    </row>
    <row r="139" spans="1:11" x14ac:dyDescent="0.25">
      <c r="A139" s="135"/>
      <c r="B139" s="135"/>
      <c r="C139" s="135"/>
      <c r="D139" s="147" t="s">
        <v>25</v>
      </c>
      <c r="E139" s="148"/>
      <c r="F139" s="148"/>
      <c r="G139" s="148"/>
      <c r="H139" s="149">
        <v>0</v>
      </c>
      <c r="I139" s="129"/>
      <c r="J139" s="129"/>
      <c r="K139" s="129"/>
    </row>
    <row r="140" spans="1:11" x14ac:dyDescent="0.25">
      <c r="A140" s="135"/>
      <c r="B140" s="135"/>
      <c r="C140" s="135"/>
      <c r="D140" s="131" t="s">
        <v>71</v>
      </c>
      <c r="E140" s="132">
        <v>1</v>
      </c>
      <c r="F140" s="132">
        <v>0</v>
      </c>
      <c r="G140" s="132">
        <v>0</v>
      </c>
      <c r="H140" s="133">
        <v>1</v>
      </c>
      <c r="I140" s="134"/>
      <c r="J140" s="134"/>
      <c r="K140" s="134"/>
    </row>
    <row r="141" spans="1:11" ht="18" customHeight="1" x14ac:dyDescent="0.25">
      <c r="A141" s="119" t="s">
        <v>363</v>
      </c>
      <c r="B141" s="120" t="s">
        <v>14</v>
      </c>
      <c r="C141" s="120" t="s">
        <v>15</v>
      </c>
      <c r="D141" s="121" t="s">
        <v>138</v>
      </c>
      <c r="E141" s="122"/>
      <c r="F141" s="122"/>
      <c r="G141" s="122"/>
      <c r="H141" s="123"/>
      <c r="I141" s="124">
        <v>20</v>
      </c>
      <c r="J141" s="167"/>
      <c r="K141" s="125">
        <f>+ROUND(ROUND(I141,2)*ROUND(J141,2),2)</f>
        <v>0</v>
      </c>
    </row>
    <row r="142" spans="1:11" ht="75" customHeight="1" x14ac:dyDescent="0.25">
      <c r="A142" s="135"/>
      <c r="B142" s="135"/>
      <c r="C142" s="135"/>
      <c r="D142" s="127" t="s">
        <v>139</v>
      </c>
      <c r="E142" s="128"/>
      <c r="F142" s="128"/>
      <c r="G142" s="128"/>
      <c r="H142" s="128"/>
      <c r="I142" s="150"/>
      <c r="J142" s="150"/>
      <c r="K142" s="150"/>
    </row>
    <row r="143" spans="1:11" x14ac:dyDescent="0.25">
      <c r="A143" s="135"/>
      <c r="B143" s="135"/>
      <c r="C143" s="135"/>
      <c r="D143" s="147" t="s">
        <v>32</v>
      </c>
      <c r="E143" s="148"/>
      <c r="F143" s="148"/>
      <c r="G143" s="148"/>
      <c r="H143" s="149">
        <v>0</v>
      </c>
      <c r="I143" s="129"/>
      <c r="J143" s="129"/>
      <c r="K143" s="129"/>
    </row>
    <row r="144" spans="1:11" x14ac:dyDescent="0.25">
      <c r="A144" s="135"/>
      <c r="B144" s="135"/>
      <c r="C144" s="135"/>
      <c r="D144" s="136" t="s">
        <v>140</v>
      </c>
      <c r="E144" s="137">
        <v>16</v>
      </c>
      <c r="F144" s="137">
        <v>0</v>
      </c>
      <c r="G144" s="137">
        <v>0</v>
      </c>
      <c r="H144" s="138">
        <v>16</v>
      </c>
      <c r="I144" s="139"/>
      <c r="J144" s="139"/>
      <c r="K144" s="139"/>
    </row>
    <row r="145" spans="1:11" x14ac:dyDescent="0.25">
      <c r="A145" s="130"/>
      <c r="B145" s="130"/>
      <c r="C145" s="130"/>
      <c r="D145" s="131" t="s">
        <v>141</v>
      </c>
      <c r="E145" s="132">
        <v>4</v>
      </c>
      <c r="F145" s="132">
        <v>0</v>
      </c>
      <c r="G145" s="132">
        <v>0</v>
      </c>
      <c r="H145" s="133">
        <v>4</v>
      </c>
      <c r="I145" s="134"/>
      <c r="J145" s="134"/>
      <c r="K145" s="134"/>
    </row>
    <row r="146" spans="1:11" ht="18" customHeight="1" x14ac:dyDescent="0.25">
      <c r="A146" s="119" t="s">
        <v>364</v>
      </c>
      <c r="B146" s="120" t="s">
        <v>14</v>
      </c>
      <c r="C146" s="120" t="s">
        <v>15</v>
      </c>
      <c r="D146" s="121" t="s">
        <v>142</v>
      </c>
      <c r="E146" s="122"/>
      <c r="F146" s="122"/>
      <c r="G146" s="122"/>
      <c r="H146" s="123"/>
      <c r="I146" s="124">
        <v>24</v>
      </c>
      <c r="J146" s="167"/>
      <c r="K146" s="125">
        <f>+ROUND(ROUND(I146,2)*ROUND(J146,2),2)</f>
        <v>0</v>
      </c>
    </row>
    <row r="147" spans="1:11" ht="80.099999999999994" customHeight="1" x14ac:dyDescent="0.25">
      <c r="A147" s="135"/>
      <c r="B147" s="135"/>
      <c r="C147" s="135"/>
      <c r="D147" s="127" t="s">
        <v>143</v>
      </c>
      <c r="E147" s="128"/>
      <c r="F147" s="128"/>
      <c r="G147" s="128"/>
      <c r="H147" s="128"/>
      <c r="I147" s="129"/>
      <c r="J147" s="129"/>
      <c r="K147" s="129"/>
    </row>
    <row r="148" spans="1:11" x14ac:dyDescent="0.25">
      <c r="A148" s="135"/>
      <c r="B148" s="135"/>
      <c r="C148" s="135"/>
      <c r="D148" s="147" t="s">
        <v>32</v>
      </c>
      <c r="E148" s="148"/>
      <c r="F148" s="148"/>
      <c r="G148" s="148"/>
      <c r="H148" s="149">
        <v>0</v>
      </c>
      <c r="I148" s="139"/>
      <c r="J148" s="139"/>
      <c r="K148" s="139"/>
    </row>
    <row r="149" spans="1:11" x14ac:dyDescent="0.25">
      <c r="A149" s="135"/>
      <c r="B149" s="135"/>
      <c r="C149" s="135"/>
      <c r="D149" s="136" t="s">
        <v>54</v>
      </c>
      <c r="E149" s="137">
        <v>2</v>
      </c>
      <c r="F149" s="137">
        <v>0</v>
      </c>
      <c r="G149" s="137">
        <v>0</v>
      </c>
      <c r="H149" s="138">
        <v>2</v>
      </c>
      <c r="I149" s="139"/>
      <c r="J149" s="139"/>
      <c r="K149" s="139"/>
    </row>
    <row r="150" spans="1:11" x14ac:dyDescent="0.25">
      <c r="A150" s="135"/>
      <c r="B150" s="135"/>
      <c r="C150" s="135"/>
      <c r="D150" s="136" t="s">
        <v>144</v>
      </c>
      <c r="E150" s="137">
        <v>1</v>
      </c>
      <c r="F150" s="137">
        <v>0</v>
      </c>
      <c r="G150" s="137">
        <v>0</v>
      </c>
      <c r="H150" s="138">
        <v>1</v>
      </c>
      <c r="I150" s="139"/>
      <c r="J150" s="139"/>
      <c r="K150" s="139"/>
    </row>
    <row r="151" spans="1:11" x14ac:dyDescent="0.25">
      <c r="A151" s="135"/>
      <c r="B151" s="135"/>
      <c r="C151" s="135"/>
      <c r="D151" s="136" t="s">
        <v>55</v>
      </c>
      <c r="E151" s="137">
        <v>1</v>
      </c>
      <c r="F151" s="137">
        <v>0</v>
      </c>
      <c r="G151" s="137">
        <v>0</v>
      </c>
      <c r="H151" s="138">
        <v>1</v>
      </c>
      <c r="I151" s="139"/>
      <c r="J151" s="139"/>
      <c r="K151" s="139"/>
    </row>
    <row r="152" spans="1:11" x14ac:dyDescent="0.25">
      <c r="A152" s="135"/>
      <c r="B152" s="135"/>
      <c r="C152" s="135"/>
      <c r="D152" s="136" t="s">
        <v>56</v>
      </c>
      <c r="E152" s="137">
        <v>1</v>
      </c>
      <c r="F152" s="137">
        <v>0</v>
      </c>
      <c r="G152" s="137">
        <v>0</v>
      </c>
      <c r="H152" s="138">
        <v>1</v>
      </c>
      <c r="I152" s="139"/>
      <c r="J152" s="139"/>
      <c r="K152" s="139"/>
    </row>
    <row r="153" spans="1:11" x14ac:dyDescent="0.25">
      <c r="A153" s="135"/>
      <c r="B153" s="135"/>
      <c r="C153" s="135"/>
      <c r="D153" s="136" t="s">
        <v>57</v>
      </c>
      <c r="E153" s="137">
        <v>1</v>
      </c>
      <c r="F153" s="137">
        <v>0</v>
      </c>
      <c r="G153" s="137">
        <v>0</v>
      </c>
      <c r="H153" s="138">
        <v>1</v>
      </c>
      <c r="I153" s="139"/>
      <c r="J153" s="139"/>
      <c r="K153" s="139"/>
    </row>
    <row r="154" spans="1:11" x14ac:dyDescent="0.25">
      <c r="A154" s="135"/>
      <c r="B154" s="135"/>
      <c r="C154" s="135"/>
      <c r="D154" s="136" t="s">
        <v>58</v>
      </c>
      <c r="E154" s="137">
        <v>1</v>
      </c>
      <c r="F154" s="137">
        <v>0</v>
      </c>
      <c r="G154" s="137">
        <v>0</v>
      </c>
      <c r="H154" s="138">
        <v>1</v>
      </c>
      <c r="I154" s="139"/>
      <c r="J154" s="139"/>
      <c r="K154" s="139"/>
    </row>
    <row r="155" spans="1:11" x14ac:dyDescent="0.25">
      <c r="A155" s="135"/>
      <c r="B155" s="135"/>
      <c r="C155" s="135"/>
      <c r="D155" s="136" t="s">
        <v>59</v>
      </c>
      <c r="E155" s="137">
        <v>1</v>
      </c>
      <c r="F155" s="137">
        <v>0</v>
      </c>
      <c r="G155" s="137">
        <v>0</v>
      </c>
      <c r="H155" s="138">
        <v>1</v>
      </c>
      <c r="I155" s="139"/>
      <c r="J155" s="139"/>
      <c r="K155" s="139"/>
    </row>
    <row r="156" spans="1:11" x14ac:dyDescent="0.25">
      <c r="A156" s="130"/>
      <c r="B156" s="130"/>
      <c r="C156" s="130"/>
      <c r="D156" s="131" t="s">
        <v>140</v>
      </c>
      <c r="E156" s="132">
        <v>16</v>
      </c>
      <c r="F156" s="132">
        <v>0</v>
      </c>
      <c r="G156" s="132">
        <v>0</v>
      </c>
      <c r="H156" s="133">
        <v>16</v>
      </c>
      <c r="I156" s="134"/>
      <c r="J156" s="134"/>
      <c r="K156" s="134"/>
    </row>
    <row r="157" spans="1:11" ht="18" customHeight="1" x14ac:dyDescent="0.25">
      <c r="A157" s="119" t="s">
        <v>365</v>
      </c>
      <c r="B157" s="120" t="s">
        <v>14</v>
      </c>
      <c r="C157" s="120" t="s">
        <v>15</v>
      </c>
      <c r="D157" s="121" t="s">
        <v>145</v>
      </c>
      <c r="E157" s="122"/>
      <c r="F157" s="122"/>
      <c r="G157" s="122"/>
      <c r="H157" s="123"/>
      <c r="I157" s="124">
        <v>116</v>
      </c>
      <c r="J157" s="167"/>
      <c r="K157" s="125">
        <f>+ROUND(ROUND(I157,2)*ROUND(J157,2),2)</f>
        <v>0</v>
      </c>
    </row>
    <row r="158" spans="1:11" ht="75" customHeight="1" x14ac:dyDescent="0.25">
      <c r="A158" s="135"/>
      <c r="B158" s="135"/>
      <c r="C158" s="135"/>
      <c r="D158" s="127" t="s">
        <v>146</v>
      </c>
      <c r="E158" s="128"/>
      <c r="F158" s="128"/>
      <c r="G158" s="128"/>
      <c r="H158" s="128"/>
      <c r="I158" s="129"/>
      <c r="J158" s="129"/>
      <c r="K158" s="129"/>
    </row>
    <row r="159" spans="1:11" x14ac:dyDescent="0.25">
      <c r="A159" s="135"/>
      <c r="B159" s="135"/>
      <c r="C159" s="135"/>
      <c r="D159" s="147" t="s">
        <v>25</v>
      </c>
      <c r="E159" s="148"/>
      <c r="F159" s="148"/>
      <c r="G159" s="148"/>
      <c r="H159" s="149">
        <v>0</v>
      </c>
      <c r="I159" s="139"/>
      <c r="J159" s="139"/>
      <c r="K159" s="139"/>
    </row>
    <row r="160" spans="1:11" x14ac:dyDescent="0.25">
      <c r="A160" s="135"/>
      <c r="B160" s="135"/>
      <c r="C160" s="135"/>
      <c r="D160" s="136" t="s">
        <v>71</v>
      </c>
      <c r="E160" s="137">
        <v>1</v>
      </c>
      <c r="F160" s="137">
        <v>0</v>
      </c>
      <c r="G160" s="137">
        <v>0</v>
      </c>
      <c r="H160" s="138">
        <v>1</v>
      </c>
      <c r="I160" s="139"/>
      <c r="J160" s="139"/>
      <c r="K160" s="139"/>
    </row>
    <row r="161" spans="1:11" x14ac:dyDescent="0.25">
      <c r="A161" s="135"/>
      <c r="B161" s="135"/>
      <c r="C161" s="135"/>
      <c r="D161" s="136" t="s">
        <v>61</v>
      </c>
      <c r="E161" s="137">
        <v>4</v>
      </c>
      <c r="F161" s="137">
        <v>0</v>
      </c>
      <c r="G161" s="137">
        <v>0</v>
      </c>
      <c r="H161" s="138">
        <v>4</v>
      </c>
      <c r="I161" s="139"/>
      <c r="J161" s="139"/>
      <c r="K161" s="139"/>
    </row>
    <row r="162" spans="1:11" x14ac:dyDescent="0.25">
      <c r="A162" s="135"/>
      <c r="B162" s="135"/>
      <c r="C162" s="135"/>
      <c r="D162" s="136" t="s">
        <v>62</v>
      </c>
      <c r="E162" s="137">
        <v>1</v>
      </c>
      <c r="F162" s="137">
        <v>0</v>
      </c>
      <c r="G162" s="137">
        <v>0</v>
      </c>
      <c r="H162" s="138">
        <v>1</v>
      </c>
      <c r="I162" s="139"/>
      <c r="J162" s="139"/>
      <c r="K162" s="139"/>
    </row>
    <row r="163" spans="1:11" x14ac:dyDescent="0.25">
      <c r="A163" s="135"/>
      <c r="B163" s="135"/>
      <c r="C163" s="135"/>
      <c r="D163" s="136" t="s">
        <v>63</v>
      </c>
      <c r="E163" s="137">
        <v>1</v>
      </c>
      <c r="F163" s="137">
        <v>0</v>
      </c>
      <c r="G163" s="137">
        <v>0</v>
      </c>
      <c r="H163" s="138">
        <v>1</v>
      </c>
      <c r="I163" s="139"/>
      <c r="J163" s="139"/>
      <c r="K163" s="139"/>
    </row>
    <row r="164" spans="1:11" x14ac:dyDescent="0.25">
      <c r="A164" s="135"/>
      <c r="B164" s="135"/>
      <c r="C164" s="135"/>
      <c r="D164" s="136" t="s">
        <v>64</v>
      </c>
      <c r="E164" s="137">
        <v>1</v>
      </c>
      <c r="F164" s="137">
        <v>0</v>
      </c>
      <c r="G164" s="137">
        <v>0</v>
      </c>
      <c r="H164" s="138">
        <v>1</v>
      </c>
      <c r="I164" s="139"/>
      <c r="J164" s="139"/>
      <c r="K164" s="139"/>
    </row>
    <row r="165" spans="1:11" x14ac:dyDescent="0.25">
      <c r="A165" s="135"/>
      <c r="B165" s="135"/>
      <c r="C165" s="135"/>
      <c r="D165" s="136" t="s">
        <v>65</v>
      </c>
      <c r="E165" s="137">
        <v>1</v>
      </c>
      <c r="F165" s="137">
        <v>0</v>
      </c>
      <c r="G165" s="137">
        <v>0</v>
      </c>
      <c r="H165" s="138">
        <v>1</v>
      </c>
      <c r="I165" s="139"/>
      <c r="J165" s="139"/>
      <c r="K165" s="139"/>
    </row>
    <row r="166" spans="1:11" x14ac:dyDescent="0.25">
      <c r="A166" s="135"/>
      <c r="B166" s="135"/>
      <c r="C166" s="135"/>
      <c r="D166" s="136" t="s">
        <v>66</v>
      </c>
      <c r="E166" s="137">
        <v>1</v>
      </c>
      <c r="F166" s="137">
        <v>0</v>
      </c>
      <c r="G166" s="137">
        <v>0</v>
      </c>
      <c r="H166" s="138">
        <v>1</v>
      </c>
      <c r="I166" s="139"/>
      <c r="J166" s="139"/>
      <c r="K166" s="139"/>
    </row>
    <row r="167" spans="1:11" x14ac:dyDescent="0.25">
      <c r="A167" s="135"/>
      <c r="B167" s="135"/>
      <c r="C167" s="135"/>
      <c r="D167" s="136" t="s">
        <v>67</v>
      </c>
      <c r="E167" s="137">
        <v>1</v>
      </c>
      <c r="F167" s="137">
        <v>0</v>
      </c>
      <c r="G167" s="137">
        <v>0</v>
      </c>
      <c r="H167" s="138">
        <v>1</v>
      </c>
      <c r="I167" s="139"/>
      <c r="J167" s="139"/>
      <c r="K167" s="139"/>
    </row>
    <row r="168" spans="1:11" x14ac:dyDescent="0.25">
      <c r="A168" s="135"/>
      <c r="B168" s="135"/>
      <c r="C168" s="135"/>
      <c r="D168" s="136" t="s">
        <v>68</v>
      </c>
      <c r="E168" s="137">
        <v>7</v>
      </c>
      <c r="F168" s="137">
        <v>0</v>
      </c>
      <c r="G168" s="137">
        <v>0</v>
      </c>
      <c r="H168" s="138">
        <v>7</v>
      </c>
      <c r="I168" s="139"/>
      <c r="J168" s="139"/>
      <c r="K168" s="139"/>
    </row>
    <row r="169" spans="1:11" x14ac:dyDescent="0.25">
      <c r="A169" s="135"/>
      <c r="B169" s="135"/>
      <c r="C169" s="135"/>
      <c r="D169" s="136" t="s">
        <v>69</v>
      </c>
      <c r="E169" s="137">
        <v>1</v>
      </c>
      <c r="F169" s="137">
        <v>0</v>
      </c>
      <c r="G169" s="137">
        <v>0</v>
      </c>
      <c r="H169" s="138">
        <v>1</v>
      </c>
      <c r="I169" s="139"/>
      <c r="J169" s="139"/>
      <c r="K169" s="139"/>
    </row>
    <row r="170" spans="1:11" x14ac:dyDescent="0.25">
      <c r="A170" s="135"/>
      <c r="B170" s="135"/>
      <c r="C170" s="135"/>
      <c r="D170" s="136" t="s">
        <v>70</v>
      </c>
      <c r="E170" s="137">
        <v>1</v>
      </c>
      <c r="F170" s="137">
        <v>0</v>
      </c>
      <c r="G170" s="137">
        <v>0</v>
      </c>
      <c r="H170" s="138">
        <v>1</v>
      </c>
      <c r="I170" s="139"/>
      <c r="J170" s="139"/>
      <c r="K170" s="139"/>
    </row>
    <row r="171" spans="1:11" x14ac:dyDescent="0.25">
      <c r="A171" s="135"/>
      <c r="B171" s="135"/>
      <c r="C171" s="135"/>
      <c r="D171" s="136" t="s">
        <v>71</v>
      </c>
      <c r="E171" s="137">
        <v>1</v>
      </c>
      <c r="F171" s="137">
        <v>0</v>
      </c>
      <c r="G171" s="137">
        <v>0</v>
      </c>
      <c r="H171" s="138">
        <v>1</v>
      </c>
      <c r="I171" s="139"/>
      <c r="J171" s="139"/>
      <c r="K171" s="139"/>
    </row>
    <row r="172" spans="1:11" x14ac:dyDescent="0.25">
      <c r="A172" s="135"/>
      <c r="B172" s="135"/>
      <c r="C172" s="135"/>
      <c r="D172" s="136" t="s">
        <v>72</v>
      </c>
      <c r="E172" s="137">
        <v>1</v>
      </c>
      <c r="F172" s="137">
        <v>0</v>
      </c>
      <c r="G172" s="137">
        <v>0</v>
      </c>
      <c r="H172" s="138">
        <v>1</v>
      </c>
      <c r="I172" s="139"/>
      <c r="J172" s="139"/>
      <c r="K172" s="139"/>
    </row>
    <row r="173" spans="1:11" x14ac:dyDescent="0.25">
      <c r="A173" s="135"/>
      <c r="B173" s="135"/>
      <c r="C173" s="135"/>
      <c r="D173" s="136" t="s">
        <v>73</v>
      </c>
      <c r="E173" s="137">
        <v>1</v>
      </c>
      <c r="F173" s="137">
        <v>0</v>
      </c>
      <c r="G173" s="137">
        <v>0</v>
      </c>
      <c r="H173" s="138">
        <v>1</v>
      </c>
      <c r="I173" s="139"/>
      <c r="J173" s="139"/>
      <c r="K173" s="139"/>
    </row>
    <row r="174" spans="1:11" x14ac:dyDescent="0.25">
      <c r="A174" s="135"/>
      <c r="B174" s="135"/>
      <c r="C174" s="135"/>
      <c r="D174" s="136" t="s">
        <v>74</v>
      </c>
      <c r="E174" s="137">
        <v>1</v>
      </c>
      <c r="F174" s="137">
        <v>0</v>
      </c>
      <c r="G174" s="137">
        <v>0</v>
      </c>
      <c r="H174" s="138">
        <v>1</v>
      </c>
      <c r="I174" s="139"/>
      <c r="J174" s="139"/>
      <c r="K174" s="139"/>
    </row>
    <row r="175" spans="1:11" x14ac:dyDescent="0.25">
      <c r="A175" s="135"/>
      <c r="B175" s="135"/>
      <c r="C175" s="135"/>
      <c r="D175" s="136" t="s">
        <v>75</v>
      </c>
      <c r="E175" s="137">
        <v>1</v>
      </c>
      <c r="F175" s="137">
        <v>0</v>
      </c>
      <c r="G175" s="137">
        <v>0</v>
      </c>
      <c r="H175" s="138">
        <v>1</v>
      </c>
      <c r="I175" s="139"/>
      <c r="J175" s="139"/>
      <c r="K175" s="139"/>
    </row>
    <row r="176" spans="1:11" x14ac:dyDescent="0.25">
      <c r="A176" s="135"/>
      <c r="B176" s="135"/>
      <c r="C176" s="135"/>
      <c r="D176" s="136" t="s">
        <v>76</v>
      </c>
      <c r="E176" s="137">
        <v>1</v>
      </c>
      <c r="F176" s="137">
        <v>0</v>
      </c>
      <c r="G176" s="137">
        <v>0</v>
      </c>
      <c r="H176" s="138">
        <v>1</v>
      </c>
      <c r="I176" s="139"/>
      <c r="J176" s="139"/>
      <c r="K176" s="139"/>
    </row>
    <row r="177" spans="1:11" x14ac:dyDescent="0.25">
      <c r="A177" s="135"/>
      <c r="B177" s="135"/>
      <c r="C177" s="135"/>
      <c r="D177" s="136" t="s">
        <v>77</v>
      </c>
      <c r="E177" s="137">
        <v>1</v>
      </c>
      <c r="F177" s="137">
        <v>0</v>
      </c>
      <c r="G177" s="137">
        <v>0</v>
      </c>
      <c r="H177" s="138">
        <v>1</v>
      </c>
      <c r="I177" s="139"/>
      <c r="J177" s="139"/>
      <c r="K177" s="139"/>
    </row>
    <row r="178" spans="1:11" x14ac:dyDescent="0.25">
      <c r="A178" s="135"/>
      <c r="B178" s="135"/>
      <c r="C178" s="135"/>
      <c r="D178" s="136" t="s">
        <v>78</v>
      </c>
      <c r="E178" s="137">
        <v>3</v>
      </c>
      <c r="F178" s="137">
        <v>0</v>
      </c>
      <c r="G178" s="137">
        <v>0</v>
      </c>
      <c r="H178" s="138">
        <v>3</v>
      </c>
      <c r="I178" s="139"/>
      <c r="J178" s="139"/>
      <c r="K178" s="139"/>
    </row>
    <row r="179" spans="1:11" x14ac:dyDescent="0.25">
      <c r="A179" s="135"/>
      <c r="B179" s="135"/>
      <c r="C179" s="135"/>
      <c r="D179" s="136" t="s">
        <v>79</v>
      </c>
      <c r="E179" s="137">
        <v>1</v>
      </c>
      <c r="F179" s="137">
        <v>0</v>
      </c>
      <c r="G179" s="137">
        <v>0</v>
      </c>
      <c r="H179" s="138">
        <v>1</v>
      </c>
      <c r="I179" s="139"/>
      <c r="J179" s="139"/>
      <c r="K179" s="139"/>
    </row>
    <row r="180" spans="1:11" x14ac:dyDescent="0.25">
      <c r="A180" s="135"/>
      <c r="B180" s="135"/>
      <c r="C180" s="135"/>
      <c r="D180" s="136" t="s">
        <v>80</v>
      </c>
      <c r="E180" s="137">
        <v>1</v>
      </c>
      <c r="F180" s="137">
        <v>0</v>
      </c>
      <c r="G180" s="137">
        <v>0</v>
      </c>
      <c r="H180" s="138">
        <v>1</v>
      </c>
      <c r="I180" s="139"/>
      <c r="J180" s="139"/>
      <c r="K180" s="139"/>
    </row>
    <row r="181" spans="1:11" x14ac:dyDescent="0.25">
      <c r="A181" s="135"/>
      <c r="B181" s="135"/>
      <c r="C181" s="135"/>
      <c r="D181" s="147" t="s">
        <v>33</v>
      </c>
      <c r="E181" s="148"/>
      <c r="F181" s="148"/>
      <c r="G181" s="148"/>
      <c r="H181" s="149">
        <v>0</v>
      </c>
      <c r="I181" s="139"/>
      <c r="J181" s="139"/>
      <c r="K181" s="139"/>
    </row>
    <row r="182" spans="1:11" x14ac:dyDescent="0.25">
      <c r="A182" s="135"/>
      <c r="B182" s="135"/>
      <c r="C182" s="135"/>
      <c r="D182" s="136" t="s">
        <v>81</v>
      </c>
      <c r="E182" s="137">
        <v>4</v>
      </c>
      <c r="F182" s="137">
        <v>0</v>
      </c>
      <c r="G182" s="137">
        <v>0</v>
      </c>
      <c r="H182" s="138">
        <v>4</v>
      </c>
      <c r="I182" s="139"/>
      <c r="J182" s="139"/>
      <c r="K182" s="139"/>
    </row>
    <row r="183" spans="1:11" x14ac:dyDescent="0.25">
      <c r="A183" s="135"/>
      <c r="B183" s="135"/>
      <c r="C183" s="135"/>
      <c r="D183" s="136" t="s">
        <v>82</v>
      </c>
      <c r="E183" s="137">
        <v>1</v>
      </c>
      <c r="F183" s="137">
        <v>0</v>
      </c>
      <c r="G183" s="137">
        <v>0</v>
      </c>
      <c r="H183" s="138">
        <v>1</v>
      </c>
      <c r="I183" s="139"/>
      <c r="J183" s="139"/>
      <c r="K183" s="139"/>
    </row>
    <row r="184" spans="1:11" x14ac:dyDescent="0.25">
      <c r="A184" s="135"/>
      <c r="B184" s="135"/>
      <c r="C184" s="135"/>
      <c r="D184" s="136" t="s">
        <v>83</v>
      </c>
      <c r="E184" s="137">
        <v>1</v>
      </c>
      <c r="F184" s="137">
        <v>0</v>
      </c>
      <c r="G184" s="137">
        <v>0</v>
      </c>
      <c r="H184" s="138">
        <v>1</v>
      </c>
      <c r="I184" s="139"/>
      <c r="J184" s="139"/>
      <c r="K184" s="139"/>
    </row>
    <row r="185" spans="1:11" x14ac:dyDescent="0.25">
      <c r="A185" s="135"/>
      <c r="B185" s="135"/>
      <c r="C185" s="135"/>
      <c r="D185" s="136" t="s">
        <v>84</v>
      </c>
      <c r="E185" s="137">
        <v>1</v>
      </c>
      <c r="F185" s="137">
        <v>0</v>
      </c>
      <c r="G185" s="137">
        <v>0</v>
      </c>
      <c r="H185" s="138">
        <v>1</v>
      </c>
      <c r="I185" s="139"/>
      <c r="J185" s="139"/>
      <c r="K185" s="139"/>
    </row>
    <row r="186" spans="1:11" x14ac:dyDescent="0.25">
      <c r="A186" s="135"/>
      <c r="B186" s="135"/>
      <c r="C186" s="135"/>
      <c r="D186" s="136" t="s">
        <v>85</v>
      </c>
      <c r="E186" s="137">
        <v>1</v>
      </c>
      <c r="F186" s="137">
        <v>0</v>
      </c>
      <c r="G186" s="137">
        <v>0</v>
      </c>
      <c r="H186" s="138">
        <v>1</v>
      </c>
      <c r="I186" s="139"/>
      <c r="J186" s="139"/>
      <c r="K186" s="139"/>
    </row>
    <row r="187" spans="1:11" x14ac:dyDescent="0.25">
      <c r="A187" s="135"/>
      <c r="B187" s="135"/>
      <c r="C187" s="135"/>
      <c r="D187" s="136" t="s">
        <v>86</v>
      </c>
      <c r="E187" s="137">
        <v>1</v>
      </c>
      <c r="F187" s="137">
        <v>0</v>
      </c>
      <c r="G187" s="137">
        <v>0</v>
      </c>
      <c r="H187" s="138">
        <v>1</v>
      </c>
      <c r="I187" s="139"/>
      <c r="J187" s="139"/>
      <c r="K187" s="139"/>
    </row>
    <row r="188" spans="1:11" x14ac:dyDescent="0.25">
      <c r="A188" s="135"/>
      <c r="B188" s="135"/>
      <c r="C188" s="135"/>
      <c r="D188" s="136" t="s">
        <v>87</v>
      </c>
      <c r="E188" s="137">
        <v>1</v>
      </c>
      <c r="F188" s="137">
        <v>0</v>
      </c>
      <c r="G188" s="137">
        <v>0</v>
      </c>
      <c r="H188" s="138">
        <v>1</v>
      </c>
      <c r="I188" s="139"/>
      <c r="J188" s="139"/>
      <c r="K188" s="139"/>
    </row>
    <row r="189" spans="1:11" x14ac:dyDescent="0.25">
      <c r="A189" s="135"/>
      <c r="B189" s="135"/>
      <c r="C189" s="135"/>
      <c r="D189" s="136" t="s">
        <v>88</v>
      </c>
      <c r="E189" s="137">
        <v>1</v>
      </c>
      <c r="F189" s="137">
        <v>0</v>
      </c>
      <c r="G189" s="137">
        <v>0</v>
      </c>
      <c r="H189" s="138">
        <v>1</v>
      </c>
      <c r="I189" s="139"/>
      <c r="J189" s="139"/>
      <c r="K189" s="139"/>
    </row>
    <row r="190" spans="1:11" x14ac:dyDescent="0.25">
      <c r="A190" s="135"/>
      <c r="B190" s="135"/>
      <c r="C190" s="135"/>
      <c r="D190" s="136" t="s">
        <v>89</v>
      </c>
      <c r="E190" s="137">
        <v>8</v>
      </c>
      <c r="F190" s="137">
        <v>0</v>
      </c>
      <c r="G190" s="137">
        <v>0</v>
      </c>
      <c r="H190" s="138">
        <v>8</v>
      </c>
      <c r="I190" s="139"/>
      <c r="J190" s="139"/>
      <c r="K190" s="139"/>
    </row>
    <row r="191" spans="1:11" x14ac:dyDescent="0.25">
      <c r="A191" s="135"/>
      <c r="B191" s="135"/>
      <c r="C191" s="135"/>
      <c r="D191" s="136" t="s">
        <v>90</v>
      </c>
      <c r="E191" s="137">
        <v>1</v>
      </c>
      <c r="F191" s="137">
        <v>0</v>
      </c>
      <c r="G191" s="137">
        <v>0</v>
      </c>
      <c r="H191" s="138">
        <v>1</v>
      </c>
      <c r="I191" s="139"/>
      <c r="J191" s="139"/>
      <c r="K191" s="139"/>
    </row>
    <row r="192" spans="1:11" x14ac:dyDescent="0.25">
      <c r="A192" s="135"/>
      <c r="B192" s="135"/>
      <c r="C192" s="135"/>
      <c r="D192" s="136" t="s">
        <v>91</v>
      </c>
      <c r="E192" s="137">
        <v>1</v>
      </c>
      <c r="F192" s="137">
        <v>0</v>
      </c>
      <c r="G192" s="137">
        <v>0</v>
      </c>
      <c r="H192" s="138">
        <v>1</v>
      </c>
      <c r="I192" s="139"/>
      <c r="J192" s="139"/>
      <c r="K192" s="139"/>
    </row>
    <row r="193" spans="1:11" x14ac:dyDescent="0.25">
      <c r="A193" s="135"/>
      <c r="B193" s="135"/>
      <c r="C193" s="135"/>
      <c r="D193" s="136" t="s">
        <v>92</v>
      </c>
      <c r="E193" s="137">
        <v>1</v>
      </c>
      <c r="F193" s="137">
        <v>0</v>
      </c>
      <c r="G193" s="137">
        <v>0</v>
      </c>
      <c r="H193" s="138">
        <v>1</v>
      </c>
      <c r="I193" s="139"/>
      <c r="J193" s="139"/>
      <c r="K193" s="139"/>
    </row>
    <row r="194" spans="1:11" x14ac:dyDescent="0.25">
      <c r="A194" s="135"/>
      <c r="B194" s="135"/>
      <c r="C194" s="135"/>
      <c r="D194" s="136" t="s">
        <v>93</v>
      </c>
      <c r="E194" s="137">
        <v>1</v>
      </c>
      <c r="F194" s="137">
        <v>0</v>
      </c>
      <c r="G194" s="137">
        <v>0</v>
      </c>
      <c r="H194" s="138">
        <v>1</v>
      </c>
      <c r="I194" s="139"/>
      <c r="J194" s="139"/>
      <c r="K194" s="139"/>
    </row>
    <row r="195" spans="1:11" x14ac:dyDescent="0.25">
      <c r="A195" s="135"/>
      <c r="B195" s="135"/>
      <c r="C195" s="135"/>
      <c r="D195" s="136" t="s">
        <v>94</v>
      </c>
      <c r="E195" s="137">
        <v>1</v>
      </c>
      <c r="F195" s="137">
        <v>0</v>
      </c>
      <c r="G195" s="137">
        <v>0</v>
      </c>
      <c r="H195" s="138">
        <v>1</v>
      </c>
      <c r="I195" s="139"/>
      <c r="J195" s="139"/>
      <c r="K195" s="139"/>
    </row>
    <row r="196" spans="1:11" x14ac:dyDescent="0.25">
      <c r="A196" s="135"/>
      <c r="B196" s="135"/>
      <c r="C196" s="135"/>
      <c r="D196" s="136" t="s">
        <v>95</v>
      </c>
      <c r="E196" s="137">
        <v>1</v>
      </c>
      <c r="F196" s="137">
        <v>0</v>
      </c>
      <c r="G196" s="137">
        <v>0</v>
      </c>
      <c r="H196" s="138">
        <v>1</v>
      </c>
      <c r="I196" s="139"/>
      <c r="J196" s="139"/>
      <c r="K196" s="139"/>
    </row>
    <row r="197" spans="1:11" x14ac:dyDescent="0.25">
      <c r="A197" s="135"/>
      <c r="B197" s="135"/>
      <c r="C197" s="135"/>
      <c r="D197" s="136" t="s">
        <v>96</v>
      </c>
      <c r="E197" s="137">
        <v>2</v>
      </c>
      <c r="F197" s="137">
        <v>0</v>
      </c>
      <c r="G197" s="137">
        <v>0</v>
      </c>
      <c r="H197" s="138">
        <v>2</v>
      </c>
      <c r="I197" s="139"/>
      <c r="J197" s="139"/>
      <c r="K197" s="139"/>
    </row>
    <row r="198" spans="1:11" x14ac:dyDescent="0.25">
      <c r="A198" s="135"/>
      <c r="B198" s="135"/>
      <c r="C198" s="135"/>
      <c r="D198" s="136" t="s">
        <v>97</v>
      </c>
      <c r="E198" s="137">
        <v>1</v>
      </c>
      <c r="F198" s="137">
        <v>0</v>
      </c>
      <c r="G198" s="137">
        <v>0</v>
      </c>
      <c r="H198" s="138">
        <v>1</v>
      </c>
      <c r="I198" s="139"/>
      <c r="J198" s="139"/>
      <c r="K198" s="139"/>
    </row>
    <row r="199" spans="1:11" x14ac:dyDescent="0.25">
      <c r="A199" s="135"/>
      <c r="B199" s="135"/>
      <c r="C199" s="135"/>
      <c r="D199" s="136" t="s">
        <v>98</v>
      </c>
      <c r="E199" s="137">
        <v>1</v>
      </c>
      <c r="F199" s="137">
        <v>0</v>
      </c>
      <c r="G199" s="137">
        <v>0</v>
      </c>
      <c r="H199" s="138">
        <v>1</v>
      </c>
      <c r="I199" s="139"/>
      <c r="J199" s="139"/>
      <c r="K199" s="139"/>
    </row>
    <row r="200" spans="1:11" x14ac:dyDescent="0.25">
      <c r="A200" s="135"/>
      <c r="B200" s="135"/>
      <c r="C200" s="135"/>
      <c r="D200" s="136" t="s">
        <v>99</v>
      </c>
      <c r="E200" s="137">
        <v>1</v>
      </c>
      <c r="F200" s="137">
        <v>0</v>
      </c>
      <c r="G200" s="137">
        <v>0</v>
      </c>
      <c r="H200" s="138">
        <v>1</v>
      </c>
      <c r="I200" s="139"/>
      <c r="J200" s="139"/>
      <c r="K200" s="139"/>
    </row>
    <row r="201" spans="1:11" x14ac:dyDescent="0.25">
      <c r="A201" s="135"/>
      <c r="B201" s="135"/>
      <c r="C201" s="135"/>
      <c r="D201" s="136" t="s">
        <v>100</v>
      </c>
      <c r="E201" s="137">
        <v>1</v>
      </c>
      <c r="F201" s="137">
        <v>0</v>
      </c>
      <c r="G201" s="137">
        <v>0</v>
      </c>
      <c r="H201" s="138">
        <v>1</v>
      </c>
      <c r="I201" s="139"/>
      <c r="J201" s="139"/>
      <c r="K201" s="139"/>
    </row>
    <row r="202" spans="1:11" x14ac:dyDescent="0.25">
      <c r="A202" s="135"/>
      <c r="B202" s="135"/>
      <c r="C202" s="135"/>
      <c r="D202" s="136" t="s">
        <v>101</v>
      </c>
      <c r="E202" s="137">
        <v>2</v>
      </c>
      <c r="F202" s="137">
        <v>0</v>
      </c>
      <c r="G202" s="137">
        <v>0</v>
      </c>
      <c r="H202" s="138">
        <v>2</v>
      </c>
      <c r="I202" s="139"/>
      <c r="J202" s="139"/>
      <c r="K202" s="139"/>
    </row>
    <row r="203" spans="1:11" x14ac:dyDescent="0.25">
      <c r="A203" s="135"/>
      <c r="B203" s="135"/>
      <c r="C203" s="135"/>
      <c r="D203" s="136" t="s">
        <v>102</v>
      </c>
      <c r="E203" s="137">
        <v>1</v>
      </c>
      <c r="F203" s="137">
        <v>0</v>
      </c>
      <c r="G203" s="137">
        <v>0</v>
      </c>
      <c r="H203" s="138">
        <v>1</v>
      </c>
      <c r="I203" s="139"/>
      <c r="J203" s="139"/>
      <c r="K203" s="139"/>
    </row>
    <row r="204" spans="1:11" x14ac:dyDescent="0.25">
      <c r="A204" s="135"/>
      <c r="B204" s="135"/>
      <c r="C204" s="135"/>
      <c r="D204" s="136" t="s">
        <v>103</v>
      </c>
      <c r="E204" s="137">
        <v>1</v>
      </c>
      <c r="F204" s="137">
        <v>0</v>
      </c>
      <c r="G204" s="137">
        <v>0</v>
      </c>
      <c r="H204" s="138">
        <v>1</v>
      </c>
      <c r="I204" s="139"/>
      <c r="J204" s="139"/>
      <c r="K204" s="139"/>
    </row>
    <row r="205" spans="1:11" x14ac:dyDescent="0.25">
      <c r="A205" s="135"/>
      <c r="B205" s="135"/>
      <c r="C205" s="135"/>
      <c r="D205" s="136" t="s">
        <v>104</v>
      </c>
      <c r="E205" s="137">
        <v>1</v>
      </c>
      <c r="F205" s="137">
        <v>0</v>
      </c>
      <c r="G205" s="137">
        <v>0</v>
      </c>
      <c r="H205" s="138">
        <v>1</v>
      </c>
      <c r="I205" s="139"/>
      <c r="J205" s="139"/>
      <c r="K205" s="139"/>
    </row>
    <row r="206" spans="1:11" x14ac:dyDescent="0.25">
      <c r="A206" s="135"/>
      <c r="B206" s="135"/>
      <c r="C206" s="135"/>
      <c r="D206" s="136" t="s">
        <v>105</v>
      </c>
      <c r="E206" s="137">
        <v>1</v>
      </c>
      <c r="F206" s="137">
        <v>0</v>
      </c>
      <c r="G206" s="137">
        <v>0</v>
      </c>
      <c r="H206" s="138">
        <v>1</v>
      </c>
      <c r="I206" s="139"/>
      <c r="J206" s="139"/>
      <c r="K206" s="139"/>
    </row>
    <row r="207" spans="1:11" x14ac:dyDescent="0.25">
      <c r="A207" s="135"/>
      <c r="B207" s="135"/>
      <c r="C207" s="135"/>
      <c r="D207" s="136" t="s">
        <v>106</v>
      </c>
      <c r="E207" s="137">
        <v>1</v>
      </c>
      <c r="F207" s="137">
        <v>0</v>
      </c>
      <c r="G207" s="137">
        <v>0</v>
      </c>
      <c r="H207" s="138">
        <v>1</v>
      </c>
      <c r="I207" s="139"/>
      <c r="J207" s="139"/>
      <c r="K207" s="139"/>
    </row>
    <row r="208" spans="1:11" x14ac:dyDescent="0.25">
      <c r="A208" s="135"/>
      <c r="B208" s="135"/>
      <c r="C208" s="135"/>
      <c r="D208" s="136" t="s">
        <v>107</v>
      </c>
      <c r="E208" s="137">
        <v>1</v>
      </c>
      <c r="F208" s="137">
        <v>0</v>
      </c>
      <c r="G208" s="137">
        <v>0</v>
      </c>
      <c r="H208" s="138">
        <v>1</v>
      </c>
      <c r="I208" s="139"/>
      <c r="J208" s="139"/>
      <c r="K208" s="139"/>
    </row>
    <row r="209" spans="1:11" x14ac:dyDescent="0.25">
      <c r="A209" s="135"/>
      <c r="B209" s="135"/>
      <c r="C209" s="135"/>
      <c r="D209" s="136" t="s">
        <v>108</v>
      </c>
      <c r="E209" s="137">
        <v>2</v>
      </c>
      <c r="F209" s="137">
        <v>0</v>
      </c>
      <c r="G209" s="137">
        <v>0</v>
      </c>
      <c r="H209" s="138">
        <v>2</v>
      </c>
      <c r="I209" s="139"/>
      <c r="J209" s="139"/>
      <c r="K209" s="139"/>
    </row>
    <row r="210" spans="1:11" x14ac:dyDescent="0.25">
      <c r="A210" s="135"/>
      <c r="B210" s="135"/>
      <c r="C210" s="135"/>
      <c r="D210" s="147" t="s">
        <v>109</v>
      </c>
      <c r="E210" s="148"/>
      <c r="F210" s="148"/>
      <c r="G210" s="148"/>
      <c r="H210" s="149">
        <v>0</v>
      </c>
      <c r="I210" s="139"/>
      <c r="J210" s="139"/>
      <c r="K210" s="139"/>
    </row>
    <row r="211" spans="1:11" x14ac:dyDescent="0.25">
      <c r="A211" s="135"/>
      <c r="B211" s="135"/>
      <c r="C211" s="135"/>
      <c r="D211" s="136" t="s">
        <v>110</v>
      </c>
      <c r="E211" s="137">
        <v>1</v>
      </c>
      <c r="F211" s="137">
        <v>0</v>
      </c>
      <c r="G211" s="137">
        <v>0</v>
      </c>
      <c r="H211" s="138">
        <v>1</v>
      </c>
      <c r="I211" s="139"/>
      <c r="J211" s="139"/>
      <c r="K211" s="139"/>
    </row>
    <row r="212" spans="1:11" x14ac:dyDescent="0.25">
      <c r="A212" s="135"/>
      <c r="B212" s="135"/>
      <c r="C212" s="135"/>
      <c r="D212" s="136" t="s">
        <v>111</v>
      </c>
      <c r="E212" s="137">
        <v>1</v>
      </c>
      <c r="F212" s="137">
        <v>0</v>
      </c>
      <c r="G212" s="137">
        <v>0</v>
      </c>
      <c r="H212" s="138">
        <v>1</v>
      </c>
      <c r="I212" s="139"/>
      <c r="J212" s="139"/>
      <c r="K212" s="139"/>
    </row>
    <row r="213" spans="1:11" x14ac:dyDescent="0.25">
      <c r="A213" s="135"/>
      <c r="B213" s="135"/>
      <c r="C213" s="135"/>
      <c r="D213" s="136" t="s">
        <v>112</v>
      </c>
      <c r="E213" s="137">
        <v>1</v>
      </c>
      <c r="F213" s="137">
        <v>0</v>
      </c>
      <c r="G213" s="137">
        <v>0</v>
      </c>
      <c r="H213" s="138">
        <v>1</v>
      </c>
      <c r="I213" s="139"/>
      <c r="J213" s="139"/>
      <c r="K213" s="139"/>
    </row>
    <row r="214" spans="1:11" x14ac:dyDescent="0.25">
      <c r="A214" s="135"/>
      <c r="B214" s="135"/>
      <c r="C214" s="135"/>
      <c r="D214" s="136" t="s">
        <v>113</v>
      </c>
      <c r="E214" s="137">
        <v>1</v>
      </c>
      <c r="F214" s="137">
        <v>0</v>
      </c>
      <c r="G214" s="137">
        <v>0</v>
      </c>
      <c r="H214" s="138">
        <v>1</v>
      </c>
      <c r="I214" s="139"/>
      <c r="J214" s="139"/>
      <c r="K214" s="139"/>
    </row>
    <row r="215" spans="1:11" x14ac:dyDescent="0.25">
      <c r="A215" s="135"/>
      <c r="B215" s="135"/>
      <c r="C215" s="135"/>
      <c r="D215" s="136" t="s">
        <v>114</v>
      </c>
      <c r="E215" s="137">
        <v>1</v>
      </c>
      <c r="F215" s="137">
        <v>0</v>
      </c>
      <c r="G215" s="137">
        <v>0</v>
      </c>
      <c r="H215" s="138">
        <v>1</v>
      </c>
      <c r="I215" s="139"/>
      <c r="J215" s="139"/>
      <c r="K215" s="139"/>
    </row>
    <row r="216" spans="1:11" x14ac:dyDescent="0.25">
      <c r="A216" s="135"/>
      <c r="B216" s="135"/>
      <c r="C216" s="135"/>
      <c r="D216" s="136" t="s">
        <v>115</v>
      </c>
      <c r="E216" s="137">
        <v>1</v>
      </c>
      <c r="F216" s="137">
        <v>0</v>
      </c>
      <c r="G216" s="137">
        <v>0</v>
      </c>
      <c r="H216" s="138">
        <v>1</v>
      </c>
      <c r="I216" s="139"/>
      <c r="J216" s="139"/>
      <c r="K216" s="139"/>
    </row>
    <row r="217" spans="1:11" x14ac:dyDescent="0.25">
      <c r="A217" s="135"/>
      <c r="B217" s="135"/>
      <c r="C217" s="135"/>
      <c r="D217" s="136" t="s">
        <v>116</v>
      </c>
      <c r="E217" s="137">
        <v>5</v>
      </c>
      <c r="F217" s="137">
        <v>0</v>
      </c>
      <c r="G217" s="137">
        <v>0</v>
      </c>
      <c r="H217" s="138">
        <v>5</v>
      </c>
      <c r="I217" s="139"/>
      <c r="J217" s="139"/>
      <c r="K217" s="139"/>
    </row>
    <row r="218" spans="1:11" x14ac:dyDescent="0.25">
      <c r="A218" s="135"/>
      <c r="B218" s="135"/>
      <c r="C218" s="135"/>
      <c r="D218" s="136" t="s">
        <v>117</v>
      </c>
      <c r="E218" s="137">
        <v>1</v>
      </c>
      <c r="F218" s="137">
        <v>0</v>
      </c>
      <c r="G218" s="137">
        <v>0</v>
      </c>
      <c r="H218" s="138">
        <v>1</v>
      </c>
      <c r="I218" s="139"/>
      <c r="J218" s="139"/>
      <c r="K218" s="139"/>
    </row>
    <row r="219" spans="1:11" x14ac:dyDescent="0.25">
      <c r="A219" s="135"/>
      <c r="B219" s="135"/>
      <c r="C219" s="135"/>
      <c r="D219" s="136" t="s">
        <v>118</v>
      </c>
      <c r="E219" s="137">
        <v>1</v>
      </c>
      <c r="F219" s="137">
        <v>0</v>
      </c>
      <c r="G219" s="137">
        <v>0</v>
      </c>
      <c r="H219" s="138">
        <v>1</v>
      </c>
      <c r="I219" s="139"/>
      <c r="J219" s="139"/>
      <c r="K219" s="139"/>
    </row>
    <row r="220" spans="1:11" x14ac:dyDescent="0.25">
      <c r="A220" s="135"/>
      <c r="B220" s="135"/>
      <c r="C220" s="135"/>
      <c r="D220" s="136" t="s">
        <v>119</v>
      </c>
      <c r="E220" s="137">
        <v>1</v>
      </c>
      <c r="F220" s="137">
        <v>0</v>
      </c>
      <c r="G220" s="137">
        <v>0</v>
      </c>
      <c r="H220" s="138">
        <v>1</v>
      </c>
      <c r="I220" s="139"/>
      <c r="J220" s="139"/>
      <c r="K220" s="139"/>
    </row>
    <row r="221" spans="1:11" x14ac:dyDescent="0.25">
      <c r="A221" s="135"/>
      <c r="B221" s="135"/>
      <c r="C221" s="135"/>
      <c r="D221" s="136" t="s">
        <v>120</v>
      </c>
      <c r="E221" s="137">
        <v>6</v>
      </c>
      <c r="F221" s="137">
        <v>0</v>
      </c>
      <c r="G221" s="137">
        <v>0</v>
      </c>
      <c r="H221" s="138">
        <v>6</v>
      </c>
      <c r="I221" s="139"/>
      <c r="J221" s="139"/>
      <c r="K221" s="139"/>
    </row>
    <row r="222" spans="1:11" x14ac:dyDescent="0.25">
      <c r="A222" s="135"/>
      <c r="B222" s="135"/>
      <c r="C222" s="135"/>
      <c r="D222" s="136" t="s">
        <v>121</v>
      </c>
      <c r="E222" s="137">
        <v>1</v>
      </c>
      <c r="F222" s="137">
        <v>0</v>
      </c>
      <c r="G222" s="137">
        <v>0</v>
      </c>
      <c r="H222" s="138">
        <v>1</v>
      </c>
      <c r="I222" s="139"/>
      <c r="J222" s="139"/>
      <c r="K222" s="139"/>
    </row>
    <row r="223" spans="1:11" x14ac:dyDescent="0.25">
      <c r="A223" s="135"/>
      <c r="B223" s="135"/>
      <c r="C223" s="135"/>
      <c r="D223" s="136" t="s">
        <v>122</v>
      </c>
      <c r="E223" s="137">
        <v>1</v>
      </c>
      <c r="F223" s="137">
        <v>0</v>
      </c>
      <c r="G223" s="137">
        <v>0</v>
      </c>
      <c r="H223" s="138">
        <v>1</v>
      </c>
      <c r="I223" s="139"/>
      <c r="J223" s="139"/>
      <c r="K223" s="139"/>
    </row>
    <row r="224" spans="1:11" x14ac:dyDescent="0.25">
      <c r="A224" s="135"/>
      <c r="B224" s="135"/>
      <c r="C224" s="135"/>
      <c r="D224" s="136" t="s">
        <v>123</v>
      </c>
      <c r="E224" s="137">
        <v>1</v>
      </c>
      <c r="F224" s="137">
        <v>0</v>
      </c>
      <c r="G224" s="137">
        <v>0</v>
      </c>
      <c r="H224" s="138">
        <v>1</v>
      </c>
      <c r="I224" s="139"/>
      <c r="J224" s="139"/>
      <c r="K224" s="139"/>
    </row>
    <row r="225" spans="1:11" x14ac:dyDescent="0.25">
      <c r="A225" s="135"/>
      <c r="B225" s="135"/>
      <c r="C225" s="135"/>
      <c r="D225" s="136" t="s">
        <v>124</v>
      </c>
      <c r="E225" s="137">
        <v>1</v>
      </c>
      <c r="F225" s="137">
        <v>0</v>
      </c>
      <c r="G225" s="137">
        <v>0</v>
      </c>
      <c r="H225" s="138">
        <v>1</v>
      </c>
      <c r="I225" s="139"/>
      <c r="J225" s="139"/>
      <c r="K225" s="139"/>
    </row>
    <row r="226" spans="1:11" x14ac:dyDescent="0.25">
      <c r="A226" s="135"/>
      <c r="B226" s="135"/>
      <c r="C226" s="135"/>
      <c r="D226" s="136" t="s">
        <v>125</v>
      </c>
      <c r="E226" s="137">
        <v>1</v>
      </c>
      <c r="F226" s="137">
        <v>0</v>
      </c>
      <c r="G226" s="137">
        <v>0</v>
      </c>
      <c r="H226" s="138">
        <v>1</v>
      </c>
      <c r="I226" s="139"/>
      <c r="J226" s="139"/>
      <c r="K226" s="139"/>
    </row>
    <row r="227" spans="1:11" x14ac:dyDescent="0.25">
      <c r="A227" s="135"/>
      <c r="B227" s="135"/>
      <c r="C227" s="135"/>
      <c r="D227" s="136" t="s">
        <v>126</v>
      </c>
      <c r="E227" s="137">
        <v>2</v>
      </c>
      <c r="F227" s="137">
        <v>0</v>
      </c>
      <c r="G227" s="137">
        <v>0</v>
      </c>
      <c r="H227" s="138">
        <v>2</v>
      </c>
      <c r="I227" s="139"/>
      <c r="J227" s="139"/>
      <c r="K227" s="139"/>
    </row>
    <row r="228" spans="1:11" x14ac:dyDescent="0.25">
      <c r="A228" s="135"/>
      <c r="B228" s="135"/>
      <c r="C228" s="135"/>
      <c r="D228" s="147" t="s">
        <v>127</v>
      </c>
      <c r="E228" s="148"/>
      <c r="F228" s="148"/>
      <c r="G228" s="148"/>
      <c r="H228" s="149">
        <v>0</v>
      </c>
      <c r="I228" s="139"/>
      <c r="J228" s="139"/>
      <c r="K228" s="139"/>
    </row>
    <row r="229" spans="1:11" x14ac:dyDescent="0.25">
      <c r="A229" s="135"/>
      <c r="B229" s="135"/>
      <c r="C229" s="135"/>
      <c r="D229" s="136" t="s">
        <v>128</v>
      </c>
      <c r="E229" s="137">
        <v>1</v>
      </c>
      <c r="F229" s="137">
        <v>0</v>
      </c>
      <c r="G229" s="137">
        <v>0</v>
      </c>
      <c r="H229" s="138">
        <v>1</v>
      </c>
      <c r="I229" s="139"/>
      <c r="J229" s="139"/>
      <c r="K229" s="139"/>
    </row>
    <row r="230" spans="1:11" x14ac:dyDescent="0.25">
      <c r="A230" s="135"/>
      <c r="B230" s="135"/>
      <c r="C230" s="135"/>
      <c r="D230" s="136" t="s">
        <v>129</v>
      </c>
      <c r="E230" s="137">
        <v>1</v>
      </c>
      <c r="F230" s="137">
        <v>0</v>
      </c>
      <c r="G230" s="137">
        <v>0</v>
      </c>
      <c r="H230" s="138">
        <v>1</v>
      </c>
      <c r="I230" s="139"/>
      <c r="J230" s="139"/>
      <c r="K230" s="139"/>
    </row>
    <row r="231" spans="1:11" x14ac:dyDescent="0.25">
      <c r="A231" s="135"/>
      <c r="B231" s="135"/>
      <c r="C231" s="135"/>
      <c r="D231" s="136" t="s">
        <v>130</v>
      </c>
      <c r="E231" s="137">
        <v>1</v>
      </c>
      <c r="F231" s="137">
        <v>0</v>
      </c>
      <c r="G231" s="137">
        <v>0</v>
      </c>
      <c r="H231" s="138">
        <v>1</v>
      </c>
      <c r="I231" s="139"/>
      <c r="J231" s="139"/>
      <c r="K231" s="139"/>
    </row>
    <row r="232" spans="1:11" x14ac:dyDescent="0.25">
      <c r="A232" s="135"/>
      <c r="B232" s="135"/>
      <c r="C232" s="135"/>
      <c r="D232" s="136" t="s">
        <v>131</v>
      </c>
      <c r="E232" s="137">
        <v>1</v>
      </c>
      <c r="F232" s="137">
        <v>0</v>
      </c>
      <c r="G232" s="137">
        <v>0</v>
      </c>
      <c r="H232" s="138">
        <v>1</v>
      </c>
      <c r="I232" s="139"/>
      <c r="J232" s="139"/>
      <c r="K232" s="139"/>
    </row>
    <row r="233" spans="1:11" x14ac:dyDescent="0.25">
      <c r="A233" s="135"/>
      <c r="B233" s="135"/>
      <c r="C233" s="135"/>
      <c r="D233" s="136" t="s">
        <v>132</v>
      </c>
      <c r="E233" s="137">
        <v>1</v>
      </c>
      <c r="F233" s="137">
        <v>0</v>
      </c>
      <c r="G233" s="137">
        <v>0</v>
      </c>
      <c r="H233" s="138">
        <v>1</v>
      </c>
      <c r="I233" s="139"/>
      <c r="J233" s="139"/>
      <c r="K233" s="139"/>
    </row>
    <row r="234" spans="1:11" x14ac:dyDescent="0.25">
      <c r="A234" s="135"/>
      <c r="B234" s="135"/>
      <c r="C234" s="135"/>
      <c r="D234" s="136" t="s">
        <v>133</v>
      </c>
      <c r="E234" s="137">
        <v>1</v>
      </c>
      <c r="F234" s="137">
        <v>0</v>
      </c>
      <c r="G234" s="137">
        <v>0</v>
      </c>
      <c r="H234" s="138">
        <v>1</v>
      </c>
      <c r="I234" s="139"/>
      <c r="J234" s="139"/>
      <c r="K234" s="139"/>
    </row>
    <row r="235" spans="1:11" x14ac:dyDescent="0.25">
      <c r="A235" s="130"/>
      <c r="B235" s="130"/>
      <c r="C235" s="130"/>
      <c r="D235" s="131" t="s">
        <v>134</v>
      </c>
      <c r="E235" s="132">
        <v>10</v>
      </c>
      <c r="F235" s="132">
        <v>0</v>
      </c>
      <c r="G235" s="132">
        <v>0</v>
      </c>
      <c r="H235" s="133">
        <v>10</v>
      </c>
      <c r="I235" s="134"/>
      <c r="J235" s="134"/>
      <c r="K235" s="134"/>
    </row>
    <row r="236" spans="1:11" ht="18" customHeight="1" x14ac:dyDescent="0.25">
      <c r="A236" s="119" t="s">
        <v>366</v>
      </c>
      <c r="B236" s="120" t="s">
        <v>14</v>
      </c>
      <c r="C236" s="120" t="s">
        <v>15</v>
      </c>
      <c r="D236" s="121" t="s">
        <v>147</v>
      </c>
      <c r="E236" s="122"/>
      <c r="F236" s="122"/>
      <c r="G236" s="122"/>
      <c r="H236" s="123"/>
      <c r="I236" s="124">
        <v>22</v>
      </c>
      <c r="J236" s="167"/>
      <c r="K236" s="125">
        <f>+ROUND(ROUND(I236,2)*ROUND(J236,2),2)</f>
        <v>0</v>
      </c>
    </row>
    <row r="237" spans="1:11" ht="90" customHeight="1" x14ac:dyDescent="0.25">
      <c r="A237" s="135"/>
      <c r="B237" s="135"/>
      <c r="C237" s="135"/>
      <c r="D237" s="127" t="s">
        <v>148</v>
      </c>
      <c r="E237" s="128"/>
      <c r="F237" s="128"/>
      <c r="G237" s="128"/>
      <c r="H237" s="128"/>
      <c r="I237" s="129"/>
      <c r="J237" s="129"/>
      <c r="K237" s="129"/>
    </row>
    <row r="238" spans="1:11" x14ac:dyDescent="0.25">
      <c r="A238" s="135"/>
      <c r="B238" s="135"/>
      <c r="C238" s="135"/>
      <c r="D238" s="147" t="s">
        <v>32</v>
      </c>
      <c r="E238" s="148"/>
      <c r="F238" s="148"/>
      <c r="G238" s="148"/>
      <c r="H238" s="149">
        <v>0</v>
      </c>
      <c r="I238" s="139"/>
      <c r="J238" s="139"/>
      <c r="K238" s="139"/>
    </row>
    <row r="239" spans="1:11" x14ac:dyDescent="0.25">
      <c r="A239" s="135"/>
      <c r="B239" s="135"/>
      <c r="C239" s="135"/>
      <c r="D239" s="136" t="s">
        <v>140</v>
      </c>
      <c r="E239" s="137">
        <v>2</v>
      </c>
      <c r="F239" s="137">
        <v>0</v>
      </c>
      <c r="G239" s="137">
        <v>0</v>
      </c>
      <c r="H239" s="138">
        <v>2</v>
      </c>
      <c r="I239" s="139"/>
      <c r="J239" s="139"/>
      <c r="K239" s="139"/>
    </row>
    <row r="240" spans="1:11" x14ac:dyDescent="0.25">
      <c r="A240" s="135"/>
      <c r="B240" s="135"/>
      <c r="C240" s="135"/>
      <c r="D240" s="136" t="s">
        <v>57</v>
      </c>
      <c r="E240" s="137">
        <v>1</v>
      </c>
      <c r="F240" s="137">
        <v>0</v>
      </c>
      <c r="G240" s="137">
        <v>0</v>
      </c>
      <c r="H240" s="138">
        <v>1</v>
      </c>
      <c r="I240" s="139"/>
      <c r="J240" s="139"/>
      <c r="K240" s="139"/>
    </row>
    <row r="241" spans="1:11" x14ac:dyDescent="0.25">
      <c r="A241" s="135"/>
      <c r="B241" s="135"/>
      <c r="C241" s="135"/>
      <c r="D241" s="147" t="s">
        <v>25</v>
      </c>
      <c r="E241" s="148"/>
      <c r="F241" s="148"/>
      <c r="G241" s="148"/>
      <c r="H241" s="149">
        <v>0</v>
      </c>
      <c r="I241" s="139"/>
      <c r="J241" s="139"/>
      <c r="K241" s="139"/>
    </row>
    <row r="242" spans="1:11" x14ac:dyDescent="0.25">
      <c r="A242" s="135"/>
      <c r="B242" s="135"/>
      <c r="C242" s="135"/>
      <c r="D242" s="136" t="s">
        <v>68</v>
      </c>
      <c r="E242" s="137">
        <v>3</v>
      </c>
      <c r="F242" s="137">
        <v>0</v>
      </c>
      <c r="G242" s="137">
        <v>0</v>
      </c>
      <c r="H242" s="138">
        <v>3</v>
      </c>
      <c r="I242" s="139"/>
      <c r="J242" s="139"/>
      <c r="K242" s="139"/>
    </row>
    <row r="243" spans="1:11" x14ac:dyDescent="0.25">
      <c r="A243" s="135"/>
      <c r="B243" s="135"/>
      <c r="C243" s="135"/>
      <c r="D243" s="147" t="s">
        <v>33</v>
      </c>
      <c r="E243" s="148"/>
      <c r="F243" s="148"/>
      <c r="G243" s="148"/>
      <c r="H243" s="149">
        <v>0</v>
      </c>
      <c r="I243" s="139"/>
      <c r="J243" s="139"/>
      <c r="K243" s="139"/>
    </row>
    <row r="244" spans="1:11" x14ac:dyDescent="0.25">
      <c r="A244" s="135"/>
      <c r="B244" s="135"/>
      <c r="C244" s="135"/>
      <c r="D244" s="136" t="s">
        <v>81</v>
      </c>
      <c r="E244" s="137">
        <v>1</v>
      </c>
      <c r="F244" s="137">
        <v>0</v>
      </c>
      <c r="G244" s="137">
        <v>0</v>
      </c>
      <c r="H244" s="138">
        <v>1</v>
      </c>
      <c r="I244" s="139"/>
      <c r="J244" s="139"/>
      <c r="K244" s="139"/>
    </row>
    <row r="245" spans="1:11" x14ac:dyDescent="0.25">
      <c r="A245" s="135"/>
      <c r="B245" s="135"/>
      <c r="C245" s="135"/>
      <c r="D245" s="136" t="s">
        <v>89</v>
      </c>
      <c r="E245" s="137">
        <v>2</v>
      </c>
      <c r="F245" s="137">
        <v>0</v>
      </c>
      <c r="G245" s="137">
        <v>0</v>
      </c>
      <c r="H245" s="138">
        <v>2</v>
      </c>
      <c r="I245" s="139"/>
      <c r="J245" s="139"/>
      <c r="K245" s="139"/>
    </row>
    <row r="246" spans="1:11" x14ac:dyDescent="0.25">
      <c r="A246" s="135"/>
      <c r="B246" s="135"/>
      <c r="C246" s="135"/>
      <c r="D246" s="147" t="s">
        <v>109</v>
      </c>
      <c r="E246" s="148"/>
      <c r="F246" s="148"/>
      <c r="G246" s="148"/>
      <c r="H246" s="149">
        <v>0</v>
      </c>
      <c r="I246" s="139"/>
      <c r="J246" s="139"/>
      <c r="K246" s="139"/>
    </row>
    <row r="247" spans="1:11" x14ac:dyDescent="0.25">
      <c r="A247" s="135"/>
      <c r="B247" s="135"/>
      <c r="C247" s="135"/>
      <c r="D247" s="136" t="s">
        <v>116</v>
      </c>
      <c r="E247" s="137">
        <v>3</v>
      </c>
      <c r="F247" s="137">
        <v>0</v>
      </c>
      <c r="G247" s="137">
        <v>0</v>
      </c>
      <c r="H247" s="138">
        <v>3</v>
      </c>
      <c r="I247" s="139"/>
      <c r="J247" s="139"/>
      <c r="K247" s="139"/>
    </row>
    <row r="248" spans="1:11" x14ac:dyDescent="0.25">
      <c r="A248" s="135"/>
      <c r="B248" s="135"/>
      <c r="C248" s="135"/>
      <c r="D248" s="147" t="s">
        <v>127</v>
      </c>
      <c r="E248" s="148"/>
      <c r="F248" s="148"/>
      <c r="G248" s="148"/>
      <c r="H248" s="149">
        <v>0</v>
      </c>
      <c r="I248" s="139"/>
      <c r="J248" s="139"/>
      <c r="K248" s="139"/>
    </row>
    <row r="249" spans="1:11" x14ac:dyDescent="0.25">
      <c r="A249" s="135"/>
      <c r="B249" s="135"/>
      <c r="C249" s="135"/>
      <c r="D249" s="131" t="s">
        <v>149</v>
      </c>
      <c r="E249" s="132">
        <v>10</v>
      </c>
      <c r="F249" s="132">
        <v>0</v>
      </c>
      <c r="G249" s="132">
        <v>0</v>
      </c>
      <c r="H249" s="133">
        <v>10</v>
      </c>
      <c r="I249" s="134"/>
      <c r="J249" s="134"/>
      <c r="K249" s="134"/>
    </row>
    <row r="250" spans="1:11" ht="18" customHeight="1" x14ac:dyDescent="0.25">
      <c r="A250" s="119" t="s">
        <v>367</v>
      </c>
      <c r="B250" s="120" t="s">
        <v>14</v>
      </c>
      <c r="C250" s="120" t="s">
        <v>15</v>
      </c>
      <c r="D250" s="121" t="s">
        <v>150</v>
      </c>
      <c r="E250" s="122"/>
      <c r="F250" s="122"/>
      <c r="G250" s="122"/>
      <c r="H250" s="123"/>
      <c r="I250" s="124">
        <v>17</v>
      </c>
      <c r="J250" s="167"/>
      <c r="K250" s="125">
        <f>+ROUND(ROUND(I250,2)*ROUND(J250,2),2)</f>
        <v>0</v>
      </c>
    </row>
    <row r="251" spans="1:11" ht="99.95" customHeight="1" x14ac:dyDescent="0.25">
      <c r="A251" s="135"/>
      <c r="B251" s="135"/>
      <c r="C251" s="135"/>
      <c r="D251" s="127" t="s">
        <v>151</v>
      </c>
      <c r="E251" s="128"/>
      <c r="F251" s="128"/>
      <c r="G251" s="128"/>
      <c r="H251" s="128"/>
      <c r="I251" s="129"/>
      <c r="J251" s="129"/>
      <c r="K251" s="129"/>
    </row>
    <row r="252" spans="1:11" x14ac:dyDescent="0.25">
      <c r="A252" s="135"/>
      <c r="B252" s="135"/>
      <c r="C252" s="135"/>
      <c r="D252" s="147" t="s">
        <v>32</v>
      </c>
      <c r="E252" s="148"/>
      <c r="F252" s="148"/>
      <c r="G252" s="148"/>
      <c r="H252" s="149">
        <v>0</v>
      </c>
      <c r="I252" s="139"/>
      <c r="J252" s="139"/>
      <c r="K252" s="139"/>
    </row>
    <row r="253" spans="1:11" x14ac:dyDescent="0.25">
      <c r="A253" s="135"/>
      <c r="B253" s="135"/>
      <c r="C253" s="135"/>
      <c r="D253" s="136" t="s">
        <v>140</v>
      </c>
      <c r="E253" s="137">
        <v>2</v>
      </c>
      <c r="F253" s="137">
        <v>0</v>
      </c>
      <c r="G253" s="137">
        <v>0</v>
      </c>
      <c r="H253" s="138">
        <v>2</v>
      </c>
      <c r="I253" s="139"/>
      <c r="J253" s="139"/>
      <c r="K253" s="139"/>
    </row>
    <row r="254" spans="1:11" x14ac:dyDescent="0.25">
      <c r="A254" s="135"/>
      <c r="B254" s="135"/>
      <c r="C254" s="135"/>
      <c r="D254" s="136" t="s">
        <v>57</v>
      </c>
      <c r="E254" s="137">
        <v>1</v>
      </c>
      <c r="F254" s="137">
        <v>0</v>
      </c>
      <c r="G254" s="137">
        <v>0</v>
      </c>
      <c r="H254" s="138">
        <v>1</v>
      </c>
      <c r="I254" s="139"/>
      <c r="J254" s="139"/>
      <c r="K254" s="139"/>
    </row>
    <row r="255" spans="1:11" x14ac:dyDescent="0.25">
      <c r="A255" s="135"/>
      <c r="B255" s="135"/>
      <c r="C255" s="135"/>
      <c r="D255" s="147" t="s">
        <v>25</v>
      </c>
      <c r="E255" s="148"/>
      <c r="F255" s="148"/>
      <c r="G255" s="148"/>
      <c r="H255" s="149">
        <v>0</v>
      </c>
      <c r="I255" s="139"/>
      <c r="J255" s="139"/>
      <c r="K255" s="139"/>
    </row>
    <row r="256" spans="1:11" x14ac:dyDescent="0.25">
      <c r="A256" s="135"/>
      <c r="B256" s="135"/>
      <c r="C256" s="135"/>
      <c r="D256" s="136" t="s">
        <v>68</v>
      </c>
      <c r="E256" s="137">
        <v>3</v>
      </c>
      <c r="F256" s="137">
        <v>0</v>
      </c>
      <c r="G256" s="137">
        <v>0</v>
      </c>
      <c r="H256" s="138">
        <v>3</v>
      </c>
      <c r="I256" s="139"/>
      <c r="J256" s="139"/>
      <c r="K256" s="139"/>
    </row>
    <row r="257" spans="1:11" x14ac:dyDescent="0.25">
      <c r="A257" s="135"/>
      <c r="B257" s="135"/>
      <c r="C257" s="135"/>
      <c r="D257" s="147" t="s">
        <v>33</v>
      </c>
      <c r="E257" s="148"/>
      <c r="F257" s="148"/>
      <c r="G257" s="148"/>
      <c r="H257" s="149">
        <v>0</v>
      </c>
      <c r="I257" s="139"/>
      <c r="J257" s="139"/>
      <c r="K257" s="139"/>
    </row>
    <row r="258" spans="1:11" x14ac:dyDescent="0.25">
      <c r="A258" s="135"/>
      <c r="B258" s="135"/>
      <c r="C258" s="135"/>
      <c r="D258" s="136" t="s">
        <v>81</v>
      </c>
      <c r="E258" s="137">
        <v>1</v>
      </c>
      <c r="F258" s="137">
        <v>0</v>
      </c>
      <c r="G258" s="137">
        <v>0</v>
      </c>
      <c r="H258" s="138">
        <v>1</v>
      </c>
      <c r="I258" s="139"/>
      <c r="J258" s="139"/>
      <c r="K258" s="139"/>
    </row>
    <row r="259" spans="1:11" x14ac:dyDescent="0.25">
      <c r="A259" s="135"/>
      <c r="B259" s="135"/>
      <c r="C259" s="135"/>
      <c r="D259" s="136" t="s">
        <v>89</v>
      </c>
      <c r="E259" s="137">
        <v>2</v>
      </c>
      <c r="F259" s="137">
        <v>0</v>
      </c>
      <c r="G259" s="137">
        <v>0</v>
      </c>
      <c r="H259" s="138">
        <v>2</v>
      </c>
      <c r="I259" s="139"/>
      <c r="J259" s="139"/>
      <c r="K259" s="139"/>
    </row>
    <row r="260" spans="1:11" x14ac:dyDescent="0.25">
      <c r="A260" s="135"/>
      <c r="B260" s="135"/>
      <c r="C260" s="135"/>
      <c r="D260" s="147" t="s">
        <v>109</v>
      </c>
      <c r="E260" s="148"/>
      <c r="F260" s="148"/>
      <c r="G260" s="148"/>
      <c r="H260" s="149">
        <v>0</v>
      </c>
      <c r="I260" s="139"/>
      <c r="J260" s="139"/>
      <c r="K260" s="139"/>
    </row>
    <row r="261" spans="1:11" x14ac:dyDescent="0.25">
      <c r="A261" s="135"/>
      <c r="B261" s="135"/>
      <c r="C261" s="135"/>
      <c r="D261" s="136" t="s">
        <v>116</v>
      </c>
      <c r="E261" s="137">
        <v>3</v>
      </c>
      <c r="F261" s="137">
        <v>0</v>
      </c>
      <c r="G261" s="137">
        <v>0</v>
      </c>
      <c r="H261" s="138">
        <v>3</v>
      </c>
      <c r="I261" s="139"/>
      <c r="J261" s="139"/>
      <c r="K261" s="139"/>
    </row>
    <row r="262" spans="1:11" x14ac:dyDescent="0.25">
      <c r="A262" s="135"/>
      <c r="B262" s="135"/>
      <c r="C262" s="135"/>
      <c r="D262" s="147" t="s">
        <v>127</v>
      </c>
      <c r="E262" s="148"/>
      <c r="F262" s="148"/>
      <c r="G262" s="148"/>
      <c r="H262" s="149">
        <v>0</v>
      </c>
      <c r="I262" s="139"/>
      <c r="J262" s="139"/>
      <c r="K262" s="139"/>
    </row>
    <row r="263" spans="1:11" x14ac:dyDescent="0.25">
      <c r="A263" s="135"/>
      <c r="B263" s="135"/>
      <c r="C263" s="135"/>
      <c r="D263" s="131" t="s">
        <v>152</v>
      </c>
      <c r="E263" s="132">
        <v>5</v>
      </c>
      <c r="F263" s="132">
        <v>0</v>
      </c>
      <c r="G263" s="132">
        <v>0</v>
      </c>
      <c r="H263" s="133">
        <v>5</v>
      </c>
      <c r="I263" s="134"/>
      <c r="J263" s="134"/>
      <c r="K263" s="134"/>
    </row>
    <row r="264" spans="1:11" ht="18" customHeight="1" x14ac:dyDescent="0.25">
      <c r="A264" s="119" t="s">
        <v>368</v>
      </c>
      <c r="B264" s="120" t="s">
        <v>14</v>
      </c>
      <c r="C264" s="120" t="s">
        <v>15</v>
      </c>
      <c r="D264" s="121" t="s">
        <v>153</v>
      </c>
      <c r="E264" s="122"/>
      <c r="F264" s="122"/>
      <c r="G264" s="122"/>
      <c r="H264" s="123"/>
      <c r="I264" s="124">
        <v>1</v>
      </c>
      <c r="J264" s="167"/>
      <c r="K264" s="125">
        <f>+ROUND(ROUND(I264,2)*ROUND(J264,2),2)</f>
        <v>0</v>
      </c>
    </row>
    <row r="265" spans="1:11" ht="90" customHeight="1" x14ac:dyDescent="0.25">
      <c r="A265" s="135"/>
      <c r="B265" s="135"/>
      <c r="C265" s="135"/>
      <c r="D265" s="127" t="s">
        <v>154</v>
      </c>
      <c r="E265" s="128"/>
      <c r="F265" s="128"/>
      <c r="G265" s="128"/>
      <c r="H265" s="128"/>
      <c r="I265" s="129"/>
      <c r="J265" s="129"/>
      <c r="K265" s="129"/>
    </row>
    <row r="266" spans="1:11" x14ac:dyDescent="0.25">
      <c r="A266" s="135"/>
      <c r="B266" s="135"/>
      <c r="C266" s="135"/>
      <c r="D266" s="147" t="s">
        <v>25</v>
      </c>
      <c r="E266" s="148"/>
      <c r="F266" s="148"/>
      <c r="G266" s="148"/>
      <c r="H266" s="149">
        <v>0</v>
      </c>
      <c r="I266" s="139"/>
      <c r="J266" s="139"/>
      <c r="K266" s="139"/>
    </row>
    <row r="267" spans="1:11" x14ac:dyDescent="0.25">
      <c r="A267" s="135"/>
      <c r="B267" s="135"/>
      <c r="C267" s="135"/>
      <c r="D267" s="131" t="s">
        <v>155</v>
      </c>
      <c r="E267" s="132">
        <v>1</v>
      </c>
      <c r="F267" s="132">
        <v>0</v>
      </c>
      <c r="G267" s="132">
        <v>0</v>
      </c>
      <c r="H267" s="133">
        <v>1</v>
      </c>
      <c r="I267" s="134"/>
      <c r="J267" s="134"/>
      <c r="K267" s="134"/>
    </row>
    <row r="268" spans="1:11" ht="18" customHeight="1" x14ac:dyDescent="0.25">
      <c r="A268" s="119" t="s">
        <v>369</v>
      </c>
      <c r="B268" s="120" t="s">
        <v>14</v>
      </c>
      <c r="C268" s="120" t="s">
        <v>15</v>
      </c>
      <c r="D268" s="121" t="s">
        <v>156</v>
      </c>
      <c r="E268" s="122"/>
      <c r="F268" s="122"/>
      <c r="G268" s="122"/>
      <c r="H268" s="123"/>
      <c r="I268" s="124">
        <v>1</v>
      </c>
      <c r="J268" s="167"/>
      <c r="K268" s="125">
        <f>+ROUND(ROUND(I268,2)*ROUND(J268,2),2)</f>
        <v>0</v>
      </c>
    </row>
    <row r="269" spans="1:11" ht="80.099999999999994" customHeight="1" x14ac:dyDescent="0.25">
      <c r="A269" s="126"/>
      <c r="B269" s="126"/>
      <c r="C269" s="126"/>
      <c r="D269" s="127" t="s">
        <v>157</v>
      </c>
      <c r="E269" s="128"/>
      <c r="F269" s="128"/>
      <c r="G269" s="128"/>
      <c r="H269" s="128"/>
      <c r="I269" s="129"/>
      <c r="J269" s="129"/>
      <c r="K269" s="129"/>
    </row>
    <row r="270" spans="1:11" x14ac:dyDescent="0.25">
      <c r="A270" s="130"/>
      <c r="B270" s="130"/>
      <c r="C270" s="130"/>
      <c r="D270" s="131" t="s">
        <v>158</v>
      </c>
      <c r="E270" s="132">
        <v>1</v>
      </c>
      <c r="F270" s="132">
        <v>0</v>
      </c>
      <c r="G270" s="132">
        <v>0</v>
      </c>
      <c r="H270" s="133">
        <v>1</v>
      </c>
      <c r="I270" s="134"/>
      <c r="J270" s="134"/>
      <c r="K270" s="134"/>
    </row>
    <row r="271" spans="1:11" ht="18" customHeight="1" x14ac:dyDescent="0.25">
      <c r="A271" s="119" t="s">
        <v>370</v>
      </c>
      <c r="B271" s="120" t="s">
        <v>14</v>
      </c>
      <c r="C271" s="120" t="s">
        <v>15</v>
      </c>
      <c r="D271" s="121" t="s">
        <v>159</v>
      </c>
      <c r="E271" s="122"/>
      <c r="F271" s="122"/>
      <c r="G271" s="122"/>
      <c r="H271" s="123"/>
      <c r="I271" s="124">
        <v>1</v>
      </c>
      <c r="J271" s="167"/>
      <c r="K271" s="125">
        <f>+ROUND(ROUND(I271,2)*ROUND(J271,2),2)</f>
        <v>0</v>
      </c>
    </row>
    <row r="272" spans="1:11" ht="164.25" customHeight="1" x14ac:dyDescent="0.25">
      <c r="A272" s="135"/>
      <c r="B272" s="135"/>
      <c r="C272" s="135"/>
      <c r="D272" s="127" t="s">
        <v>160</v>
      </c>
      <c r="E272" s="128"/>
      <c r="F272" s="128"/>
      <c r="G272" s="128"/>
      <c r="H272" s="128"/>
      <c r="I272" s="129"/>
      <c r="J272" s="129"/>
      <c r="K272" s="129"/>
    </row>
    <row r="273" spans="1:11" x14ac:dyDescent="0.25">
      <c r="A273" s="135"/>
      <c r="B273" s="135"/>
      <c r="C273" s="135"/>
      <c r="D273" s="147" t="s">
        <v>25</v>
      </c>
      <c r="E273" s="148"/>
      <c r="F273" s="148"/>
      <c r="G273" s="148"/>
      <c r="H273" s="149">
        <v>0</v>
      </c>
      <c r="I273" s="139"/>
      <c r="J273" s="139"/>
      <c r="K273" s="139"/>
    </row>
    <row r="274" spans="1:11" x14ac:dyDescent="0.25">
      <c r="A274" s="135"/>
      <c r="B274" s="135"/>
      <c r="C274" s="135"/>
      <c r="D274" s="131" t="s">
        <v>80</v>
      </c>
      <c r="E274" s="132">
        <v>1</v>
      </c>
      <c r="F274" s="132">
        <v>0</v>
      </c>
      <c r="G274" s="132">
        <v>0</v>
      </c>
      <c r="H274" s="133">
        <v>1</v>
      </c>
      <c r="I274" s="134"/>
      <c r="J274" s="134"/>
      <c r="K274" s="134"/>
    </row>
    <row r="275" spans="1:11" ht="18" customHeight="1" x14ac:dyDescent="0.25">
      <c r="A275" s="119" t="s">
        <v>371</v>
      </c>
      <c r="B275" s="120" t="s">
        <v>14</v>
      </c>
      <c r="C275" s="120" t="s">
        <v>15</v>
      </c>
      <c r="D275" s="121" t="s">
        <v>161</v>
      </c>
      <c r="E275" s="122"/>
      <c r="F275" s="122"/>
      <c r="G275" s="122"/>
      <c r="H275" s="123"/>
      <c r="I275" s="124">
        <v>2</v>
      </c>
      <c r="J275" s="167"/>
      <c r="K275" s="125">
        <f>+ROUND(ROUND(I275,2)*ROUND(J275,2),2)</f>
        <v>0</v>
      </c>
    </row>
    <row r="276" spans="1:11" ht="44.25" customHeight="1" x14ac:dyDescent="0.25">
      <c r="A276" s="126"/>
      <c r="B276" s="126"/>
      <c r="C276" s="126"/>
      <c r="D276" s="127" t="s">
        <v>162</v>
      </c>
      <c r="E276" s="128"/>
      <c r="F276" s="128"/>
      <c r="G276" s="128"/>
      <c r="H276" s="128"/>
      <c r="I276" s="129"/>
      <c r="J276" s="129"/>
      <c r="K276" s="129"/>
    </row>
    <row r="277" spans="1:11" x14ac:dyDescent="0.25">
      <c r="A277" s="130"/>
      <c r="B277" s="130"/>
      <c r="C277" s="130"/>
      <c r="D277" s="131" t="s">
        <v>163</v>
      </c>
      <c r="E277" s="132">
        <v>2</v>
      </c>
      <c r="F277" s="132">
        <v>0</v>
      </c>
      <c r="G277" s="132">
        <v>0</v>
      </c>
      <c r="H277" s="133">
        <v>2</v>
      </c>
      <c r="I277" s="134"/>
      <c r="J277" s="134"/>
      <c r="K277" s="134"/>
    </row>
    <row r="278" spans="1:11" ht="18" customHeight="1" x14ac:dyDescent="0.25">
      <c r="A278" s="119" t="s">
        <v>372</v>
      </c>
      <c r="B278" s="120" t="s">
        <v>14</v>
      </c>
      <c r="C278" s="120" t="s">
        <v>15</v>
      </c>
      <c r="D278" s="121" t="s">
        <v>164</v>
      </c>
      <c r="E278" s="122"/>
      <c r="F278" s="122"/>
      <c r="G278" s="122"/>
      <c r="H278" s="123"/>
      <c r="I278" s="124">
        <v>1</v>
      </c>
      <c r="J278" s="167"/>
      <c r="K278" s="125">
        <f>+ROUND(ROUND(I278,2)*ROUND(J278,2),2)</f>
        <v>0</v>
      </c>
    </row>
    <row r="279" spans="1:11" ht="80.099999999999994" customHeight="1" x14ac:dyDescent="0.25">
      <c r="A279" s="126"/>
      <c r="B279" s="126"/>
      <c r="C279" s="126"/>
      <c r="D279" s="127" t="s">
        <v>165</v>
      </c>
      <c r="E279" s="128"/>
      <c r="F279" s="128"/>
      <c r="G279" s="128"/>
      <c r="H279" s="128"/>
      <c r="I279" s="129"/>
      <c r="J279" s="129"/>
      <c r="K279" s="129"/>
    </row>
    <row r="280" spans="1:11" x14ac:dyDescent="0.25">
      <c r="A280" s="130"/>
      <c r="B280" s="130"/>
      <c r="C280" s="130"/>
      <c r="D280" s="131" t="s">
        <v>32</v>
      </c>
      <c r="E280" s="132">
        <v>1</v>
      </c>
      <c r="F280" s="132">
        <v>0</v>
      </c>
      <c r="G280" s="132">
        <v>0</v>
      </c>
      <c r="H280" s="133">
        <v>1</v>
      </c>
      <c r="I280" s="134"/>
      <c r="J280" s="134"/>
      <c r="K280" s="134"/>
    </row>
    <row r="281" spans="1:11" ht="18" customHeight="1" x14ac:dyDescent="0.25">
      <c r="A281" s="119" t="s">
        <v>373</v>
      </c>
      <c r="B281" s="120" t="s">
        <v>14</v>
      </c>
      <c r="C281" s="120" t="s">
        <v>15</v>
      </c>
      <c r="D281" s="121" t="s">
        <v>166</v>
      </c>
      <c r="E281" s="122"/>
      <c r="F281" s="122"/>
      <c r="G281" s="122"/>
      <c r="H281" s="123"/>
      <c r="I281" s="124">
        <v>5</v>
      </c>
      <c r="J281" s="167"/>
      <c r="K281" s="125">
        <f>+ROUND(ROUND(I281,2)*ROUND(J281,2),2)</f>
        <v>0</v>
      </c>
    </row>
    <row r="282" spans="1:11" ht="80.099999999999994" customHeight="1" x14ac:dyDescent="0.25">
      <c r="A282" s="126"/>
      <c r="B282" s="126"/>
      <c r="C282" s="126"/>
      <c r="D282" s="127" t="s">
        <v>167</v>
      </c>
      <c r="E282" s="128"/>
      <c r="F282" s="128"/>
      <c r="G282" s="128"/>
      <c r="H282" s="128"/>
      <c r="I282" s="129"/>
      <c r="J282" s="129"/>
      <c r="K282" s="129"/>
    </row>
    <row r="283" spans="1:11" x14ac:dyDescent="0.25">
      <c r="A283" s="135"/>
      <c r="B283" s="135"/>
      <c r="C283" s="135"/>
      <c r="D283" s="147" t="s">
        <v>32</v>
      </c>
      <c r="E283" s="148"/>
      <c r="F283" s="148"/>
      <c r="G283" s="148"/>
      <c r="H283" s="149">
        <v>0</v>
      </c>
      <c r="I283" s="139"/>
      <c r="J283" s="139"/>
      <c r="K283" s="139"/>
    </row>
    <row r="284" spans="1:11" x14ac:dyDescent="0.25">
      <c r="A284" s="130"/>
      <c r="B284" s="130"/>
      <c r="C284" s="130"/>
      <c r="D284" s="131" t="s">
        <v>140</v>
      </c>
      <c r="E284" s="132">
        <v>5</v>
      </c>
      <c r="F284" s="132">
        <v>0</v>
      </c>
      <c r="G284" s="132">
        <v>0</v>
      </c>
      <c r="H284" s="133">
        <v>5</v>
      </c>
      <c r="I284" s="134"/>
      <c r="J284" s="134"/>
      <c r="K284" s="134"/>
    </row>
    <row r="285" spans="1:11" ht="18" customHeight="1" x14ac:dyDescent="0.25">
      <c r="A285" s="119" t="s">
        <v>374</v>
      </c>
      <c r="B285" s="120" t="s">
        <v>14</v>
      </c>
      <c r="C285" s="120" t="s">
        <v>15</v>
      </c>
      <c r="D285" s="121" t="s">
        <v>168</v>
      </c>
      <c r="E285" s="122"/>
      <c r="F285" s="122"/>
      <c r="G285" s="122"/>
      <c r="H285" s="123"/>
      <c r="I285" s="124">
        <v>2</v>
      </c>
      <c r="J285" s="167"/>
      <c r="K285" s="125">
        <f>+ROUND(ROUND(I285,2)*ROUND(J285,2),2)</f>
        <v>0</v>
      </c>
    </row>
    <row r="286" spans="1:11" ht="80.099999999999994" customHeight="1" x14ac:dyDescent="0.25">
      <c r="A286" s="135"/>
      <c r="B286" s="135"/>
      <c r="C286" s="135"/>
      <c r="D286" s="127" t="s">
        <v>169</v>
      </c>
      <c r="E286" s="128"/>
      <c r="F286" s="128"/>
      <c r="G286" s="128"/>
      <c r="H286" s="128"/>
      <c r="I286" s="129"/>
      <c r="J286" s="129"/>
      <c r="K286" s="129"/>
    </row>
    <row r="287" spans="1:11" x14ac:dyDescent="0.25">
      <c r="A287" s="135"/>
      <c r="B287" s="135"/>
      <c r="C287" s="135"/>
      <c r="D287" s="147" t="s">
        <v>32</v>
      </c>
      <c r="E287" s="148"/>
      <c r="F287" s="148"/>
      <c r="G287" s="148"/>
      <c r="H287" s="149">
        <v>0</v>
      </c>
      <c r="I287" s="139"/>
      <c r="J287" s="139"/>
      <c r="K287" s="139"/>
    </row>
    <row r="288" spans="1:11" x14ac:dyDescent="0.25">
      <c r="A288" s="135"/>
      <c r="B288" s="135"/>
      <c r="C288" s="135"/>
      <c r="D288" s="131" t="s">
        <v>140</v>
      </c>
      <c r="E288" s="132">
        <v>2</v>
      </c>
      <c r="F288" s="132">
        <v>0</v>
      </c>
      <c r="G288" s="132">
        <v>0</v>
      </c>
      <c r="H288" s="133">
        <v>2</v>
      </c>
      <c r="I288" s="134"/>
      <c r="J288" s="134"/>
      <c r="K288" s="134"/>
    </row>
    <row r="289" spans="1:11" ht="30" customHeight="1" x14ac:dyDescent="0.25">
      <c r="A289" s="119" t="s">
        <v>375</v>
      </c>
      <c r="B289" s="120" t="s">
        <v>14</v>
      </c>
      <c r="C289" s="120" t="s">
        <v>15</v>
      </c>
      <c r="D289" s="121" t="s">
        <v>170</v>
      </c>
      <c r="E289" s="122"/>
      <c r="F289" s="122"/>
      <c r="G289" s="122"/>
      <c r="H289" s="123"/>
      <c r="I289" s="124">
        <v>9</v>
      </c>
      <c r="J289" s="167"/>
      <c r="K289" s="125">
        <f>+ROUND(ROUND(I289,2)*ROUND(J289,2),2)</f>
        <v>0</v>
      </c>
    </row>
    <row r="290" spans="1:11" ht="129.94999999999999" customHeight="1" x14ac:dyDescent="0.25">
      <c r="A290" s="135"/>
      <c r="B290" s="135"/>
      <c r="C290" s="135"/>
      <c r="D290" s="127" t="s">
        <v>171</v>
      </c>
      <c r="E290" s="128"/>
      <c r="F290" s="128"/>
      <c r="G290" s="128"/>
      <c r="H290" s="128"/>
      <c r="I290" s="129"/>
      <c r="J290" s="129"/>
      <c r="K290" s="129"/>
    </row>
    <row r="291" spans="1:11" x14ac:dyDescent="0.25">
      <c r="A291" s="135"/>
      <c r="B291" s="135"/>
      <c r="C291" s="135"/>
      <c r="D291" s="147" t="s">
        <v>25</v>
      </c>
      <c r="E291" s="148"/>
      <c r="F291" s="148"/>
      <c r="G291" s="148"/>
      <c r="H291" s="149">
        <v>0</v>
      </c>
      <c r="I291" s="139"/>
      <c r="J291" s="139"/>
      <c r="K291" s="139"/>
    </row>
    <row r="292" spans="1:11" x14ac:dyDescent="0.25">
      <c r="A292" s="135"/>
      <c r="B292" s="135"/>
      <c r="C292" s="135"/>
      <c r="D292" s="136" t="s">
        <v>172</v>
      </c>
      <c r="E292" s="137">
        <v>1</v>
      </c>
      <c r="F292" s="137">
        <v>0</v>
      </c>
      <c r="G292" s="137">
        <v>0</v>
      </c>
      <c r="H292" s="138">
        <v>1</v>
      </c>
      <c r="I292" s="139"/>
      <c r="J292" s="139"/>
      <c r="K292" s="139"/>
    </row>
    <row r="293" spans="1:11" x14ac:dyDescent="0.25">
      <c r="A293" s="135"/>
      <c r="B293" s="135"/>
      <c r="C293" s="135"/>
      <c r="D293" s="147" t="s">
        <v>173</v>
      </c>
      <c r="E293" s="148"/>
      <c r="F293" s="148"/>
      <c r="G293" s="148"/>
      <c r="H293" s="149">
        <v>0</v>
      </c>
      <c r="I293" s="139"/>
      <c r="J293" s="139"/>
      <c r="K293" s="139"/>
    </row>
    <row r="294" spans="1:11" x14ac:dyDescent="0.25">
      <c r="A294" s="135"/>
      <c r="B294" s="135"/>
      <c r="C294" s="135"/>
      <c r="D294" s="136" t="s">
        <v>174</v>
      </c>
      <c r="E294" s="137">
        <v>6</v>
      </c>
      <c r="F294" s="137">
        <v>0</v>
      </c>
      <c r="G294" s="137">
        <v>0</v>
      </c>
      <c r="H294" s="138">
        <v>6</v>
      </c>
      <c r="I294" s="139"/>
      <c r="J294" s="139"/>
      <c r="K294" s="139"/>
    </row>
    <row r="295" spans="1:11" x14ac:dyDescent="0.25">
      <c r="A295" s="130"/>
      <c r="B295" s="130"/>
      <c r="C295" s="130"/>
      <c r="D295" s="131" t="s">
        <v>175</v>
      </c>
      <c r="E295" s="132">
        <v>2</v>
      </c>
      <c r="F295" s="132">
        <v>0</v>
      </c>
      <c r="G295" s="132">
        <v>0</v>
      </c>
      <c r="H295" s="133">
        <v>2</v>
      </c>
      <c r="I295" s="134"/>
      <c r="J295" s="134"/>
      <c r="K295" s="134"/>
    </row>
    <row r="296" spans="1:11" ht="30" customHeight="1" x14ac:dyDescent="0.25">
      <c r="A296" s="119" t="s">
        <v>376</v>
      </c>
      <c r="B296" s="120" t="s">
        <v>14</v>
      </c>
      <c r="C296" s="120" t="s">
        <v>15</v>
      </c>
      <c r="D296" s="121" t="s">
        <v>176</v>
      </c>
      <c r="E296" s="122"/>
      <c r="F296" s="122"/>
      <c r="G296" s="122"/>
      <c r="H296" s="123"/>
      <c r="I296" s="124">
        <v>6</v>
      </c>
      <c r="J296" s="167"/>
      <c r="K296" s="125">
        <f>+ROUND(ROUND(I296,2)*ROUND(J296,2),2)</f>
        <v>0</v>
      </c>
    </row>
    <row r="297" spans="1:11" ht="129.94999999999999" customHeight="1" x14ac:dyDescent="0.25">
      <c r="A297" s="135"/>
      <c r="B297" s="135"/>
      <c r="C297" s="135"/>
      <c r="D297" s="127" t="s">
        <v>177</v>
      </c>
      <c r="E297" s="128"/>
      <c r="F297" s="128"/>
      <c r="G297" s="128"/>
      <c r="H297" s="128"/>
      <c r="I297" s="129"/>
      <c r="J297" s="129"/>
      <c r="K297" s="129"/>
    </row>
    <row r="298" spans="1:11" x14ac:dyDescent="0.25">
      <c r="A298" s="135"/>
      <c r="B298" s="135"/>
      <c r="C298" s="135"/>
      <c r="D298" s="147" t="s">
        <v>32</v>
      </c>
      <c r="E298" s="148"/>
      <c r="F298" s="148"/>
      <c r="G298" s="148"/>
      <c r="H298" s="149">
        <v>0</v>
      </c>
      <c r="I298" s="139"/>
      <c r="J298" s="139"/>
      <c r="K298" s="139"/>
    </row>
    <row r="299" spans="1:11" x14ac:dyDescent="0.25">
      <c r="A299" s="135"/>
      <c r="B299" s="135"/>
      <c r="C299" s="135"/>
      <c r="D299" s="136" t="s">
        <v>178</v>
      </c>
      <c r="E299" s="137">
        <v>3</v>
      </c>
      <c r="F299" s="137">
        <v>0</v>
      </c>
      <c r="G299" s="137">
        <v>0</v>
      </c>
      <c r="H299" s="138">
        <v>3</v>
      </c>
      <c r="I299" s="139"/>
      <c r="J299" s="139"/>
      <c r="K299" s="139"/>
    </row>
    <row r="300" spans="1:11" x14ac:dyDescent="0.25">
      <c r="A300" s="135"/>
      <c r="B300" s="135"/>
      <c r="C300" s="135"/>
      <c r="D300" s="147" t="s">
        <v>25</v>
      </c>
      <c r="E300" s="148"/>
      <c r="F300" s="148"/>
      <c r="G300" s="148"/>
      <c r="H300" s="149">
        <v>0</v>
      </c>
      <c r="I300" s="139"/>
      <c r="J300" s="139"/>
      <c r="K300" s="139"/>
    </row>
    <row r="301" spans="1:11" x14ac:dyDescent="0.25">
      <c r="A301" s="135"/>
      <c r="B301" s="135"/>
      <c r="C301" s="135"/>
      <c r="D301" s="131" t="s">
        <v>179</v>
      </c>
      <c r="E301" s="132">
        <v>3</v>
      </c>
      <c r="F301" s="132">
        <v>0</v>
      </c>
      <c r="G301" s="132">
        <v>0</v>
      </c>
      <c r="H301" s="133">
        <v>3</v>
      </c>
      <c r="I301" s="134"/>
      <c r="J301" s="134"/>
      <c r="K301" s="134"/>
    </row>
    <row r="302" spans="1:11" ht="30" customHeight="1" x14ac:dyDescent="0.25">
      <c r="A302" s="119" t="s">
        <v>377</v>
      </c>
      <c r="B302" s="120" t="s">
        <v>14</v>
      </c>
      <c r="C302" s="120" t="s">
        <v>15</v>
      </c>
      <c r="D302" s="121" t="s">
        <v>180</v>
      </c>
      <c r="E302" s="122"/>
      <c r="F302" s="122"/>
      <c r="G302" s="122"/>
      <c r="H302" s="123"/>
      <c r="I302" s="124">
        <v>2</v>
      </c>
      <c r="J302" s="167"/>
      <c r="K302" s="125">
        <f>+ROUND(ROUND(I302,2)*ROUND(J302,2),2)</f>
        <v>0</v>
      </c>
    </row>
    <row r="303" spans="1:11" ht="129.94999999999999" customHeight="1" x14ac:dyDescent="0.25">
      <c r="A303" s="135"/>
      <c r="B303" s="135"/>
      <c r="C303" s="135"/>
      <c r="D303" s="127" t="s">
        <v>181</v>
      </c>
      <c r="E303" s="128"/>
      <c r="F303" s="128"/>
      <c r="G303" s="128"/>
      <c r="H303" s="128"/>
      <c r="I303" s="129"/>
      <c r="J303" s="129"/>
      <c r="K303" s="129"/>
    </row>
    <row r="304" spans="1:11" x14ac:dyDescent="0.25">
      <c r="A304" s="135"/>
      <c r="B304" s="135"/>
      <c r="C304" s="135"/>
      <c r="D304" s="147" t="s">
        <v>32</v>
      </c>
      <c r="E304" s="148"/>
      <c r="F304" s="148"/>
      <c r="G304" s="148"/>
      <c r="H304" s="149">
        <v>0</v>
      </c>
      <c r="I304" s="139"/>
      <c r="J304" s="139"/>
      <c r="K304" s="139"/>
    </row>
    <row r="305" spans="1:11" x14ac:dyDescent="0.25">
      <c r="A305" s="135"/>
      <c r="B305" s="135"/>
      <c r="C305" s="135"/>
      <c r="D305" s="136" t="s">
        <v>144</v>
      </c>
      <c r="E305" s="137">
        <v>1</v>
      </c>
      <c r="F305" s="137">
        <v>0</v>
      </c>
      <c r="G305" s="137">
        <v>0</v>
      </c>
      <c r="H305" s="138">
        <v>1</v>
      </c>
      <c r="I305" s="139"/>
      <c r="J305" s="139"/>
      <c r="K305" s="139"/>
    </row>
    <row r="306" spans="1:11" x14ac:dyDescent="0.25">
      <c r="A306" s="135"/>
      <c r="B306" s="135"/>
      <c r="C306" s="135"/>
      <c r="D306" s="147" t="s">
        <v>25</v>
      </c>
      <c r="E306" s="148"/>
      <c r="F306" s="148"/>
      <c r="G306" s="148"/>
      <c r="H306" s="149">
        <v>0</v>
      </c>
      <c r="I306" s="139"/>
      <c r="J306" s="139"/>
      <c r="K306" s="139"/>
    </row>
    <row r="307" spans="1:11" ht="22.5" x14ac:dyDescent="0.25">
      <c r="A307" s="135"/>
      <c r="B307" s="135"/>
      <c r="C307" s="135"/>
      <c r="D307" s="131" t="s">
        <v>182</v>
      </c>
      <c r="E307" s="132">
        <v>1</v>
      </c>
      <c r="F307" s="132">
        <v>0</v>
      </c>
      <c r="G307" s="132">
        <v>0</v>
      </c>
      <c r="H307" s="133">
        <v>1</v>
      </c>
      <c r="I307" s="134"/>
      <c r="J307" s="134"/>
      <c r="K307" s="134"/>
    </row>
    <row r="308" spans="1:11" ht="30" customHeight="1" x14ac:dyDescent="0.25">
      <c r="A308" s="119" t="s">
        <v>378</v>
      </c>
      <c r="B308" s="120" t="s">
        <v>14</v>
      </c>
      <c r="C308" s="120" t="s">
        <v>15</v>
      </c>
      <c r="D308" s="121" t="s">
        <v>183</v>
      </c>
      <c r="E308" s="122"/>
      <c r="F308" s="122"/>
      <c r="G308" s="122"/>
      <c r="H308" s="123"/>
      <c r="I308" s="124">
        <v>1</v>
      </c>
      <c r="J308" s="167"/>
      <c r="K308" s="125">
        <f>+ROUND(ROUND(I308,2)*ROUND(J308,2),2)</f>
        <v>0</v>
      </c>
    </row>
    <row r="309" spans="1:11" ht="90" customHeight="1" x14ac:dyDescent="0.25">
      <c r="A309" s="135"/>
      <c r="B309" s="135"/>
      <c r="C309" s="135"/>
      <c r="D309" s="127" t="s">
        <v>184</v>
      </c>
      <c r="E309" s="128"/>
      <c r="F309" s="128"/>
      <c r="G309" s="128"/>
      <c r="H309" s="128"/>
      <c r="I309" s="129"/>
      <c r="J309" s="129"/>
      <c r="K309" s="129"/>
    </row>
    <row r="310" spans="1:11" x14ac:dyDescent="0.25">
      <c r="A310" s="135"/>
      <c r="B310" s="135"/>
      <c r="C310" s="135"/>
      <c r="D310" s="147" t="s">
        <v>32</v>
      </c>
      <c r="E310" s="148"/>
      <c r="F310" s="148"/>
      <c r="G310" s="148"/>
      <c r="H310" s="149">
        <v>0</v>
      </c>
      <c r="I310" s="139"/>
      <c r="J310" s="139"/>
      <c r="K310" s="139"/>
    </row>
    <row r="311" spans="1:11" x14ac:dyDescent="0.25">
      <c r="A311" s="135"/>
      <c r="B311" s="135"/>
      <c r="C311" s="135"/>
      <c r="D311" s="131" t="s">
        <v>185</v>
      </c>
      <c r="E311" s="132">
        <v>1</v>
      </c>
      <c r="F311" s="132">
        <v>0</v>
      </c>
      <c r="G311" s="132">
        <v>0</v>
      </c>
      <c r="H311" s="133">
        <v>1</v>
      </c>
      <c r="I311" s="134"/>
      <c r="J311" s="134"/>
      <c r="K311" s="134"/>
    </row>
    <row r="312" spans="1:11" x14ac:dyDescent="0.25">
      <c r="A312" s="140"/>
      <c r="B312" s="141" t="s">
        <v>349</v>
      </c>
      <c r="C312" s="3"/>
      <c r="D312" s="142"/>
      <c r="E312" s="143"/>
      <c r="F312" s="3"/>
      <c r="G312" s="3"/>
      <c r="H312" s="144" t="s">
        <v>186</v>
      </c>
      <c r="I312" s="124"/>
      <c r="J312" s="145"/>
      <c r="K312" s="146">
        <f>SUM(K37:K311)</f>
        <v>0</v>
      </c>
    </row>
    <row r="313" spans="1:11" x14ac:dyDescent="0.25">
      <c r="A313" s="114" t="s">
        <v>379</v>
      </c>
      <c r="B313" s="114" t="s">
        <v>10</v>
      </c>
      <c r="C313" s="114" t="s">
        <v>11</v>
      </c>
      <c r="D313" s="115" t="s">
        <v>187</v>
      </c>
      <c r="E313" s="116"/>
      <c r="F313" s="116"/>
      <c r="G313" s="116"/>
      <c r="H313" s="116"/>
      <c r="I313" s="118"/>
      <c r="J313" s="118"/>
      <c r="K313" s="118"/>
    </row>
    <row r="314" spans="1:11" ht="18" customHeight="1" x14ac:dyDescent="0.25">
      <c r="A314" s="119" t="s">
        <v>380</v>
      </c>
      <c r="B314" s="120" t="s">
        <v>14</v>
      </c>
      <c r="C314" s="120" t="s">
        <v>15</v>
      </c>
      <c r="D314" s="121" t="s">
        <v>188</v>
      </c>
      <c r="E314" s="122"/>
      <c r="F314" s="122"/>
      <c r="G314" s="122"/>
      <c r="H314" s="123"/>
      <c r="I314" s="124">
        <v>1</v>
      </c>
      <c r="J314" s="167"/>
      <c r="K314" s="125">
        <f>+ROUND(ROUND(I314,2)*ROUND(J314,2),2)</f>
        <v>0</v>
      </c>
    </row>
    <row r="315" spans="1:11" ht="260.25" customHeight="1" x14ac:dyDescent="0.25">
      <c r="A315" s="135"/>
      <c r="B315" s="135"/>
      <c r="C315" s="135"/>
      <c r="D315" s="127" t="s">
        <v>189</v>
      </c>
      <c r="E315" s="128"/>
      <c r="F315" s="128"/>
      <c r="G315" s="128"/>
      <c r="H315" s="128"/>
      <c r="I315" s="129"/>
      <c r="J315" s="129"/>
      <c r="K315" s="129"/>
    </row>
    <row r="316" spans="1:11" x14ac:dyDescent="0.25">
      <c r="A316" s="135"/>
      <c r="B316" s="135"/>
      <c r="C316" s="135"/>
      <c r="D316" s="147" t="s">
        <v>25</v>
      </c>
      <c r="E316" s="148"/>
      <c r="F316" s="148"/>
      <c r="G316" s="148"/>
      <c r="H316" s="149">
        <v>0</v>
      </c>
      <c r="I316" s="139"/>
      <c r="J316" s="139"/>
      <c r="K316" s="139"/>
    </row>
    <row r="317" spans="1:11" x14ac:dyDescent="0.25">
      <c r="A317" s="135"/>
      <c r="B317" s="135"/>
      <c r="C317" s="135"/>
      <c r="D317" s="131" t="s">
        <v>190</v>
      </c>
      <c r="E317" s="132">
        <v>1</v>
      </c>
      <c r="F317" s="132">
        <v>0</v>
      </c>
      <c r="G317" s="132">
        <v>0</v>
      </c>
      <c r="H317" s="133">
        <v>1</v>
      </c>
      <c r="I317" s="134"/>
      <c r="J317" s="134"/>
      <c r="K317" s="134"/>
    </row>
    <row r="318" spans="1:11" ht="18" customHeight="1" x14ac:dyDescent="0.25">
      <c r="A318" s="119" t="s">
        <v>381</v>
      </c>
      <c r="B318" s="120" t="s">
        <v>14</v>
      </c>
      <c r="C318" s="120" t="s">
        <v>15</v>
      </c>
      <c r="D318" s="121" t="s">
        <v>191</v>
      </c>
      <c r="E318" s="122"/>
      <c r="F318" s="122"/>
      <c r="G318" s="122"/>
      <c r="H318" s="123"/>
      <c r="I318" s="124">
        <v>8</v>
      </c>
      <c r="J318" s="167"/>
      <c r="K318" s="125">
        <f>+ROUND(ROUND(I318,2)*ROUND(J318,2),2)</f>
        <v>0</v>
      </c>
    </row>
    <row r="319" spans="1:11" ht="99.95" customHeight="1" x14ac:dyDescent="0.25">
      <c r="A319" s="126"/>
      <c r="B319" s="126"/>
      <c r="C319" s="126"/>
      <c r="D319" s="127" t="s">
        <v>192</v>
      </c>
      <c r="E319" s="128"/>
      <c r="F319" s="128"/>
      <c r="G319" s="128"/>
      <c r="H319" s="128"/>
      <c r="I319" s="129"/>
      <c r="J319" s="129"/>
      <c r="K319" s="129"/>
    </row>
    <row r="320" spans="1:11" x14ac:dyDescent="0.25">
      <c r="A320" s="135"/>
      <c r="B320" s="135"/>
      <c r="C320" s="135"/>
      <c r="D320" s="136" t="s">
        <v>193</v>
      </c>
      <c r="E320" s="137">
        <v>6</v>
      </c>
      <c r="F320" s="137">
        <v>0</v>
      </c>
      <c r="G320" s="137">
        <v>0</v>
      </c>
      <c r="H320" s="138">
        <v>6</v>
      </c>
      <c r="I320" s="139"/>
      <c r="J320" s="139"/>
      <c r="K320" s="139"/>
    </row>
    <row r="321" spans="1:11" x14ac:dyDescent="0.25">
      <c r="A321" s="130"/>
      <c r="B321" s="130"/>
      <c r="C321" s="130"/>
      <c r="D321" s="131" t="s">
        <v>194</v>
      </c>
      <c r="E321" s="132">
        <v>2</v>
      </c>
      <c r="F321" s="132">
        <v>0</v>
      </c>
      <c r="G321" s="132">
        <v>0</v>
      </c>
      <c r="H321" s="133">
        <v>2</v>
      </c>
      <c r="I321" s="134"/>
      <c r="J321" s="134"/>
      <c r="K321" s="134"/>
    </row>
    <row r="322" spans="1:11" ht="18" customHeight="1" x14ac:dyDescent="0.25">
      <c r="A322" s="119" t="s">
        <v>382</v>
      </c>
      <c r="B322" s="120" t="s">
        <v>14</v>
      </c>
      <c r="C322" s="120" t="s">
        <v>15</v>
      </c>
      <c r="D322" s="121" t="s">
        <v>195</v>
      </c>
      <c r="E322" s="122"/>
      <c r="F322" s="122"/>
      <c r="G322" s="122"/>
      <c r="H322" s="123"/>
      <c r="I322" s="124">
        <v>1</v>
      </c>
      <c r="J322" s="167"/>
      <c r="K322" s="125">
        <f>+ROUND(ROUND(I322,2)*ROUND(J322,2),2)</f>
        <v>0</v>
      </c>
    </row>
    <row r="323" spans="1:11" ht="80.099999999999994" customHeight="1" x14ac:dyDescent="0.25">
      <c r="A323" s="135"/>
      <c r="B323" s="135"/>
      <c r="C323" s="135"/>
      <c r="D323" s="127" t="s">
        <v>196</v>
      </c>
      <c r="E323" s="128"/>
      <c r="F323" s="128"/>
      <c r="G323" s="128"/>
      <c r="H323" s="128"/>
      <c r="I323" s="129"/>
      <c r="J323" s="129"/>
      <c r="K323" s="129"/>
    </row>
    <row r="324" spans="1:11" x14ac:dyDescent="0.25">
      <c r="A324" s="135"/>
      <c r="B324" s="135"/>
      <c r="C324" s="135"/>
      <c r="D324" s="147" t="s">
        <v>25</v>
      </c>
      <c r="E324" s="148"/>
      <c r="F324" s="148"/>
      <c r="G324" s="148"/>
      <c r="H324" s="149">
        <v>0</v>
      </c>
      <c r="I324" s="139"/>
      <c r="J324" s="139"/>
      <c r="K324" s="139"/>
    </row>
    <row r="325" spans="1:11" x14ac:dyDescent="0.25">
      <c r="A325" s="135"/>
      <c r="B325" s="135"/>
      <c r="C325" s="135"/>
      <c r="D325" s="131" t="s">
        <v>172</v>
      </c>
      <c r="E325" s="132">
        <v>1</v>
      </c>
      <c r="F325" s="132">
        <v>0</v>
      </c>
      <c r="G325" s="132">
        <v>0</v>
      </c>
      <c r="H325" s="133">
        <v>1</v>
      </c>
      <c r="I325" s="134"/>
      <c r="J325" s="134"/>
      <c r="K325" s="134"/>
    </row>
    <row r="326" spans="1:11" ht="18" customHeight="1" x14ac:dyDescent="0.25">
      <c r="A326" s="119" t="s">
        <v>383</v>
      </c>
      <c r="B326" s="120" t="s">
        <v>14</v>
      </c>
      <c r="C326" s="120" t="s">
        <v>15</v>
      </c>
      <c r="D326" s="121" t="s">
        <v>197</v>
      </c>
      <c r="E326" s="122"/>
      <c r="F326" s="122"/>
      <c r="G326" s="122"/>
      <c r="H326" s="123"/>
      <c r="I326" s="124">
        <v>1</v>
      </c>
      <c r="J326" s="167"/>
      <c r="K326" s="125">
        <f>+ROUND(ROUND(I326,2)*ROUND(J326,2),2)</f>
        <v>0</v>
      </c>
    </row>
    <row r="327" spans="1:11" ht="249.95" customHeight="1" x14ac:dyDescent="0.25">
      <c r="A327" s="153"/>
      <c r="B327" s="153"/>
      <c r="C327" s="153"/>
      <c r="D327" s="127" t="s">
        <v>416</v>
      </c>
      <c r="E327" s="128"/>
      <c r="F327" s="128"/>
      <c r="G327" s="128"/>
      <c r="H327" s="128"/>
      <c r="I327" s="150"/>
      <c r="J327" s="150"/>
      <c r="K327" s="150"/>
    </row>
    <row r="328" spans="1:11" ht="213.75" customHeight="1" x14ac:dyDescent="0.25">
      <c r="A328" s="126"/>
      <c r="B328" s="126"/>
      <c r="C328" s="126"/>
      <c r="D328" s="154" t="s">
        <v>417</v>
      </c>
      <c r="E328" s="155"/>
      <c r="F328" s="155"/>
      <c r="G328" s="155"/>
      <c r="H328" s="155"/>
      <c r="I328" s="129"/>
      <c r="J328" s="129"/>
      <c r="K328" s="129"/>
    </row>
    <row r="329" spans="1:11" x14ac:dyDescent="0.25">
      <c r="A329" s="130"/>
      <c r="B329" s="130"/>
      <c r="C329" s="130"/>
      <c r="D329" s="131" t="s">
        <v>198</v>
      </c>
      <c r="E329" s="132">
        <v>1</v>
      </c>
      <c r="F329" s="132">
        <v>0</v>
      </c>
      <c r="G329" s="132">
        <v>0</v>
      </c>
      <c r="H329" s="133">
        <v>1</v>
      </c>
      <c r="I329" s="134"/>
      <c r="J329" s="134"/>
      <c r="K329" s="134"/>
    </row>
    <row r="330" spans="1:11" ht="18" customHeight="1" x14ac:dyDescent="0.25">
      <c r="A330" s="119" t="s">
        <v>384</v>
      </c>
      <c r="B330" s="120" t="s">
        <v>14</v>
      </c>
      <c r="C330" s="120" t="s">
        <v>15</v>
      </c>
      <c r="D330" s="121" t="s">
        <v>199</v>
      </c>
      <c r="E330" s="122"/>
      <c r="F330" s="122"/>
      <c r="G330" s="122"/>
      <c r="H330" s="123"/>
      <c r="I330" s="124">
        <v>1</v>
      </c>
      <c r="J330" s="167"/>
      <c r="K330" s="125">
        <f>+ROUND(ROUND(I330,2)*ROUND(J330,2),2)</f>
        <v>0</v>
      </c>
    </row>
    <row r="331" spans="1:11" ht="129.94999999999999" customHeight="1" x14ac:dyDescent="0.25">
      <c r="A331" s="126"/>
      <c r="B331" s="126"/>
      <c r="C331" s="126"/>
      <c r="D331" s="127" t="s">
        <v>200</v>
      </c>
      <c r="E331" s="128"/>
      <c r="F331" s="128"/>
      <c r="G331" s="128"/>
      <c r="H331" s="128"/>
      <c r="I331" s="129"/>
      <c r="J331" s="129"/>
      <c r="K331" s="129"/>
    </row>
    <row r="332" spans="1:11" x14ac:dyDescent="0.25">
      <c r="A332" s="130"/>
      <c r="B332" s="130"/>
      <c r="C332" s="130"/>
      <c r="D332" s="131" t="s">
        <v>198</v>
      </c>
      <c r="E332" s="132">
        <v>1</v>
      </c>
      <c r="F332" s="132">
        <v>0</v>
      </c>
      <c r="G332" s="132">
        <v>0</v>
      </c>
      <c r="H332" s="133">
        <v>1</v>
      </c>
      <c r="I332" s="134"/>
      <c r="J332" s="134"/>
      <c r="K332" s="134"/>
    </row>
    <row r="333" spans="1:11" ht="18" customHeight="1" x14ac:dyDescent="0.25">
      <c r="A333" s="119" t="s">
        <v>385</v>
      </c>
      <c r="B333" s="120" t="s">
        <v>14</v>
      </c>
      <c r="C333" s="120" t="s">
        <v>15</v>
      </c>
      <c r="D333" s="121" t="s">
        <v>201</v>
      </c>
      <c r="E333" s="122"/>
      <c r="F333" s="122"/>
      <c r="G333" s="122"/>
      <c r="H333" s="123"/>
      <c r="I333" s="124">
        <v>1</v>
      </c>
      <c r="J333" s="167"/>
      <c r="K333" s="125">
        <f>+ROUND(ROUND(I333,2)*ROUND(J333,2),2)</f>
        <v>0</v>
      </c>
    </row>
    <row r="334" spans="1:11" ht="33.75" customHeight="1" x14ac:dyDescent="0.25">
      <c r="A334" s="126"/>
      <c r="B334" s="126"/>
      <c r="C334" s="126"/>
      <c r="D334" s="127" t="s">
        <v>202</v>
      </c>
      <c r="E334" s="128"/>
      <c r="F334" s="128"/>
      <c r="G334" s="128"/>
      <c r="H334" s="128"/>
      <c r="I334" s="129"/>
      <c r="J334" s="129"/>
      <c r="K334" s="129"/>
    </row>
    <row r="335" spans="1:11" x14ac:dyDescent="0.25">
      <c r="A335" s="130"/>
      <c r="B335" s="130"/>
      <c r="C335" s="130"/>
      <c r="D335" s="131" t="s">
        <v>198</v>
      </c>
      <c r="E335" s="132">
        <v>1</v>
      </c>
      <c r="F335" s="132">
        <v>0</v>
      </c>
      <c r="G335" s="132">
        <v>0</v>
      </c>
      <c r="H335" s="133">
        <v>1</v>
      </c>
      <c r="I335" s="134"/>
      <c r="J335" s="134"/>
      <c r="K335" s="134"/>
    </row>
    <row r="336" spans="1:11" ht="18" customHeight="1" x14ac:dyDescent="0.25">
      <c r="A336" s="119" t="s">
        <v>386</v>
      </c>
      <c r="B336" s="120" t="s">
        <v>14</v>
      </c>
      <c r="C336" s="120" t="s">
        <v>15</v>
      </c>
      <c r="D336" s="121" t="s">
        <v>203</v>
      </c>
      <c r="E336" s="122"/>
      <c r="F336" s="122"/>
      <c r="G336" s="122"/>
      <c r="H336" s="123"/>
      <c r="I336" s="124">
        <v>1</v>
      </c>
      <c r="J336" s="167"/>
      <c r="K336" s="125">
        <f>+ROUND(ROUND(I336,2)*ROUND(J336,2),2)</f>
        <v>0</v>
      </c>
    </row>
    <row r="337" spans="1:11" ht="36.75" customHeight="1" x14ac:dyDescent="0.25">
      <c r="A337" s="126"/>
      <c r="B337" s="126"/>
      <c r="C337" s="126"/>
      <c r="D337" s="127" t="s">
        <v>204</v>
      </c>
      <c r="E337" s="128"/>
      <c r="F337" s="128"/>
      <c r="G337" s="128"/>
      <c r="H337" s="128"/>
      <c r="I337" s="150"/>
      <c r="J337" s="150"/>
      <c r="K337" s="150"/>
    </row>
    <row r="338" spans="1:11" x14ac:dyDescent="0.25">
      <c r="A338" s="140"/>
      <c r="B338" s="141" t="s">
        <v>349</v>
      </c>
      <c r="C338" s="3"/>
      <c r="D338" s="142"/>
      <c r="E338" s="143"/>
      <c r="F338" s="3"/>
      <c r="G338" s="3"/>
      <c r="H338" s="144" t="s">
        <v>205</v>
      </c>
      <c r="I338" s="124"/>
      <c r="J338" s="145"/>
      <c r="K338" s="146">
        <f>SUM(K314:K337)</f>
        <v>0</v>
      </c>
    </row>
    <row r="339" spans="1:11" x14ac:dyDescent="0.25">
      <c r="A339" s="114" t="s">
        <v>387</v>
      </c>
      <c r="B339" s="114" t="s">
        <v>10</v>
      </c>
      <c r="C339" s="114" t="s">
        <v>11</v>
      </c>
      <c r="D339" s="115" t="s">
        <v>206</v>
      </c>
      <c r="E339" s="116"/>
      <c r="F339" s="116"/>
      <c r="G339" s="116"/>
      <c r="H339" s="116"/>
      <c r="I339" s="118"/>
      <c r="J339" s="118"/>
      <c r="K339" s="118"/>
    </row>
    <row r="340" spans="1:11" ht="33.75" customHeight="1" x14ac:dyDescent="0.25">
      <c r="A340" s="119" t="s">
        <v>388</v>
      </c>
      <c r="B340" s="120" t="s">
        <v>14</v>
      </c>
      <c r="C340" s="120" t="s">
        <v>29</v>
      </c>
      <c r="D340" s="121" t="s">
        <v>207</v>
      </c>
      <c r="E340" s="122"/>
      <c r="F340" s="122"/>
      <c r="G340" s="122"/>
      <c r="H340" s="123"/>
      <c r="I340" s="124">
        <v>80</v>
      </c>
      <c r="J340" s="167"/>
      <c r="K340" s="125">
        <f>+ROUND(ROUND(I340,2)*ROUND(J340,2),2)</f>
        <v>0</v>
      </c>
    </row>
    <row r="341" spans="1:11" ht="99.95" customHeight="1" x14ac:dyDescent="0.25">
      <c r="A341" s="135"/>
      <c r="B341" s="135"/>
      <c r="C341" s="135"/>
      <c r="D341" s="127" t="s">
        <v>208</v>
      </c>
      <c r="E341" s="128"/>
      <c r="F341" s="128"/>
      <c r="G341" s="128"/>
      <c r="H341" s="128"/>
      <c r="I341" s="129"/>
      <c r="J341" s="129"/>
      <c r="K341" s="129"/>
    </row>
    <row r="342" spans="1:11" ht="22.5" x14ac:dyDescent="0.25">
      <c r="A342" s="135"/>
      <c r="B342" s="135"/>
      <c r="C342" s="135"/>
      <c r="D342" s="147" t="s">
        <v>209</v>
      </c>
      <c r="E342" s="148"/>
      <c r="F342" s="148"/>
      <c r="G342" s="148"/>
      <c r="H342" s="149">
        <v>0</v>
      </c>
      <c r="I342" s="139"/>
      <c r="J342" s="139"/>
      <c r="K342" s="139"/>
    </row>
    <row r="343" spans="1:11" x14ac:dyDescent="0.25">
      <c r="A343" s="135"/>
      <c r="B343" s="135"/>
      <c r="C343" s="135"/>
      <c r="D343" s="136" t="s">
        <v>210</v>
      </c>
      <c r="E343" s="137">
        <v>1</v>
      </c>
      <c r="F343" s="137">
        <v>40</v>
      </c>
      <c r="G343" s="137">
        <v>0</v>
      </c>
      <c r="H343" s="138">
        <v>40</v>
      </c>
      <c r="I343" s="139"/>
      <c r="J343" s="139"/>
      <c r="K343" s="139"/>
    </row>
    <row r="344" spans="1:11" x14ac:dyDescent="0.25">
      <c r="A344" s="130"/>
      <c r="B344" s="130"/>
      <c r="C344" s="130"/>
      <c r="D344" s="131" t="s">
        <v>211</v>
      </c>
      <c r="E344" s="132">
        <v>1</v>
      </c>
      <c r="F344" s="132">
        <v>40</v>
      </c>
      <c r="G344" s="132">
        <v>0</v>
      </c>
      <c r="H344" s="133">
        <v>40</v>
      </c>
      <c r="I344" s="134"/>
      <c r="J344" s="134"/>
      <c r="K344" s="134"/>
    </row>
    <row r="345" spans="1:11" ht="18" customHeight="1" x14ac:dyDescent="0.25">
      <c r="A345" s="119" t="s">
        <v>389</v>
      </c>
      <c r="B345" s="120" t="s">
        <v>14</v>
      </c>
      <c r="C345" s="120" t="s">
        <v>29</v>
      </c>
      <c r="D345" s="121" t="s">
        <v>212</v>
      </c>
      <c r="E345" s="122"/>
      <c r="F345" s="122"/>
      <c r="G345" s="122"/>
      <c r="H345" s="123"/>
      <c r="I345" s="124">
        <v>10</v>
      </c>
      <c r="J345" s="167"/>
      <c r="K345" s="125">
        <f>+ROUND(ROUND(I345,2)*ROUND(J345,2),2)</f>
        <v>0</v>
      </c>
    </row>
    <row r="346" spans="1:11" ht="99.95" customHeight="1" x14ac:dyDescent="0.25">
      <c r="A346" s="135"/>
      <c r="B346" s="135"/>
      <c r="C346" s="135"/>
      <c r="D346" s="127" t="s">
        <v>213</v>
      </c>
      <c r="E346" s="128"/>
      <c r="F346" s="128"/>
      <c r="G346" s="128"/>
      <c r="H346" s="128"/>
      <c r="I346" s="129"/>
      <c r="J346" s="129"/>
      <c r="K346" s="129"/>
    </row>
    <row r="347" spans="1:11" ht="22.5" x14ac:dyDescent="0.25">
      <c r="A347" s="135"/>
      <c r="B347" s="135"/>
      <c r="C347" s="135"/>
      <c r="D347" s="147" t="s">
        <v>209</v>
      </c>
      <c r="E347" s="148"/>
      <c r="F347" s="148"/>
      <c r="G347" s="148"/>
      <c r="H347" s="149">
        <v>0</v>
      </c>
      <c r="I347" s="139"/>
      <c r="J347" s="139"/>
      <c r="K347" s="139"/>
    </row>
    <row r="348" spans="1:11" x14ac:dyDescent="0.25">
      <c r="A348" s="135"/>
      <c r="B348" s="135"/>
      <c r="C348" s="135"/>
      <c r="D348" s="136" t="s">
        <v>210</v>
      </c>
      <c r="E348" s="137">
        <v>1</v>
      </c>
      <c r="F348" s="137">
        <v>5</v>
      </c>
      <c r="G348" s="137">
        <v>0</v>
      </c>
      <c r="H348" s="138">
        <v>5</v>
      </c>
      <c r="I348" s="139"/>
      <c r="J348" s="139"/>
      <c r="K348" s="139"/>
    </row>
    <row r="349" spans="1:11" x14ac:dyDescent="0.25">
      <c r="A349" s="130"/>
      <c r="B349" s="130"/>
      <c r="C349" s="130"/>
      <c r="D349" s="131" t="s">
        <v>211</v>
      </c>
      <c r="E349" s="132">
        <v>1</v>
      </c>
      <c r="F349" s="132">
        <v>5</v>
      </c>
      <c r="G349" s="132">
        <v>0</v>
      </c>
      <c r="H349" s="133">
        <v>5</v>
      </c>
      <c r="I349" s="134"/>
      <c r="J349" s="134"/>
      <c r="K349" s="134"/>
    </row>
    <row r="350" spans="1:11" ht="18" customHeight="1" x14ac:dyDescent="0.25">
      <c r="A350" s="119" t="s">
        <v>390</v>
      </c>
      <c r="B350" s="120" t="s">
        <v>14</v>
      </c>
      <c r="C350" s="120" t="s">
        <v>29</v>
      </c>
      <c r="D350" s="121" t="s">
        <v>214</v>
      </c>
      <c r="E350" s="122"/>
      <c r="F350" s="122"/>
      <c r="G350" s="122"/>
      <c r="H350" s="123"/>
      <c r="I350" s="124">
        <v>60</v>
      </c>
      <c r="J350" s="167"/>
      <c r="K350" s="125">
        <f>+ROUND(ROUND(I350,2)*ROUND(J350,2),2)</f>
        <v>0</v>
      </c>
    </row>
    <row r="351" spans="1:11" ht="90" customHeight="1" x14ac:dyDescent="0.25">
      <c r="A351" s="135"/>
      <c r="B351" s="135"/>
      <c r="C351" s="135"/>
      <c r="D351" s="127" t="s">
        <v>215</v>
      </c>
      <c r="E351" s="128"/>
      <c r="F351" s="128"/>
      <c r="G351" s="128"/>
      <c r="H351" s="128"/>
      <c r="I351" s="129"/>
      <c r="J351" s="129"/>
      <c r="K351" s="129"/>
    </row>
    <row r="352" spans="1:11" ht="22.5" x14ac:dyDescent="0.25">
      <c r="A352" s="135"/>
      <c r="B352" s="135"/>
      <c r="C352" s="135"/>
      <c r="D352" s="147" t="s">
        <v>209</v>
      </c>
      <c r="E352" s="148"/>
      <c r="F352" s="148"/>
      <c r="G352" s="148"/>
      <c r="H352" s="149">
        <v>0</v>
      </c>
      <c r="I352" s="139"/>
      <c r="J352" s="139"/>
      <c r="K352" s="139"/>
    </row>
    <row r="353" spans="1:11" x14ac:dyDescent="0.25">
      <c r="A353" s="135"/>
      <c r="B353" s="135"/>
      <c r="C353" s="135"/>
      <c r="D353" s="136" t="s">
        <v>210</v>
      </c>
      <c r="E353" s="137">
        <v>1</v>
      </c>
      <c r="F353" s="137">
        <v>30</v>
      </c>
      <c r="G353" s="137">
        <v>0</v>
      </c>
      <c r="H353" s="138">
        <v>30</v>
      </c>
      <c r="I353" s="139"/>
      <c r="J353" s="139"/>
      <c r="K353" s="139"/>
    </row>
    <row r="354" spans="1:11" x14ac:dyDescent="0.25">
      <c r="A354" s="130"/>
      <c r="B354" s="130"/>
      <c r="C354" s="130"/>
      <c r="D354" s="131" t="s">
        <v>211</v>
      </c>
      <c r="E354" s="132">
        <v>1</v>
      </c>
      <c r="F354" s="132">
        <v>30</v>
      </c>
      <c r="G354" s="132">
        <v>0</v>
      </c>
      <c r="H354" s="133">
        <v>30</v>
      </c>
      <c r="I354" s="134"/>
      <c r="J354" s="134"/>
      <c r="K354" s="134"/>
    </row>
    <row r="355" spans="1:11" ht="18" customHeight="1" x14ac:dyDescent="0.25">
      <c r="A355" s="119" t="s">
        <v>391</v>
      </c>
      <c r="B355" s="120" t="s">
        <v>14</v>
      </c>
      <c r="C355" s="120" t="s">
        <v>15</v>
      </c>
      <c r="D355" s="121" t="s">
        <v>216</v>
      </c>
      <c r="E355" s="122"/>
      <c r="F355" s="122"/>
      <c r="G355" s="122"/>
      <c r="H355" s="123"/>
      <c r="I355" s="124">
        <v>2</v>
      </c>
      <c r="J355" s="167"/>
      <c r="K355" s="125">
        <f>+ROUND(ROUND(I355,2)*ROUND(J355,2),2)</f>
        <v>0</v>
      </c>
    </row>
    <row r="356" spans="1:11" ht="99.95" customHeight="1" x14ac:dyDescent="0.25">
      <c r="A356" s="126"/>
      <c r="B356" s="126"/>
      <c r="C356" s="126"/>
      <c r="D356" s="127" t="s">
        <v>217</v>
      </c>
      <c r="E356" s="128"/>
      <c r="F356" s="128"/>
      <c r="G356" s="128"/>
      <c r="H356" s="128"/>
      <c r="I356" s="129"/>
      <c r="J356" s="129"/>
      <c r="K356" s="129"/>
    </row>
    <row r="357" spans="1:11" x14ac:dyDescent="0.25">
      <c r="A357" s="135"/>
      <c r="B357" s="135"/>
      <c r="C357" s="135"/>
      <c r="D357" s="136" t="s">
        <v>218</v>
      </c>
      <c r="E357" s="137">
        <v>1</v>
      </c>
      <c r="F357" s="137">
        <v>0</v>
      </c>
      <c r="G357" s="137">
        <v>0</v>
      </c>
      <c r="H357" s="138">
        <v>1</v>
      </c>
      <c r="I357" s="139"/>
      <c r="J357" s="139"/>
      <c r="K357" s="139"/>
    </row>
    <row r="358" spans="1:11" x14ac:dyDescent="0.25">
      <c r="A358" s="135"/>
      <c r="B358" s="135"/>
      <c r="C358" s="135"/>
      <c r="D358" s="131" t="s">
        <v>219</v>
      </c>
      <c r="E358" s="132">
        <v>1</v>
      </c>
      <c r="F358" s="132">
        <v>0</v>
      </c>
      <c r="G358" s="132">
        <v>0</v>
      </c>
      <c r="H358" s="133">
        <v>1</v>
      </c>
      <c r="I358" s="134"/>
      <c r="J358" s="134"/>
      <c r="K358" s="134"/>
    </row>
    <row r="359" spans="1:11" x14ac:dyDescent="0.25">
      <c r="A359" s="140"/>
      <c r="B359" s="141" t="s">
        <v>349</v>
      </c>
      <c r="C359" s="3"/>
      <c r="D359" s="142"/>
      <c r="E359" s="143"/>
      <c r="F359" s="3"/>
      <c r="G359" s="3"/>
      <c r="H359" s="144" t="s">
        <v>220</v>
      </c>
      <c r="I359" s="124"/>
      <c r="J359" s="145"/>
      <c r="K359" s="146">
        <f>SUM(K340:K358)</f>
        <v>0</v>
      </c>
    </row>
    <row r="360" spans="1:11" x14ac:dyDescent="0.25">
      <c r="A360" s="114" t="s">
        <v>392</v>
      </c>
      <c r="B360" s="114" t="s">
        <v>10</v>
      </c>
      <c r="C360" s="114" t="s">
        <v>11</v>
      </c>
      <c r="D360" s="115" t="s">
        <v>221</v>
      </c>
      <c r="E360" s="116"/>
      <c r="F360" s="116"/>
      <c r="G360" s="116"/>
      <c r="H360" s="116"/>
      <c r="I360" s="118"/>
      <c r="J360" s="118"/>
      <c r="K360" s="118"/>
    </row>
    <row r="361" spans="1:11" ht="18" customHeight="1" x14ac:dyDescent="0.25">
      <c r="A361" s="119" t="s">
        <v>393</v>
      </c>
      <c r="B361" s="120" t="s">
        <v>14</v>
      </c>
      <c r="C361" s="120" t="s">
        <v>222</v>
      </c>
      <c r="D361" s="121" t="s">
        <v>223</v>
      </c>
      <c r="E361" s="122"/>
      <c r="F361" s="122"/>
      <c r="G361" s="122"/>
      <c r="H361" s="123"/>
      <c r="I361" s="156">
        <v>94.72</v>
      </c>
      <c r="J361" s="167"/>
      <c r="K361" s="125">
        <f>+ROUND(ROUND(I361,3)*ROUND(J361,2),2)</f>
        <v>0</v>
      </c>
    </row>
    <row r="362" spans="1:11" ht="90" customHeight="1" x14ac:dyDescent="0.25">
      <c r="A362" s="135"/>
      <c r="B362" s="135"/>
      <c r="C362" s="135"/>
      <c r="D362" s="127" t="s">
        <v>224</v>
      </c>
      <c r="E362" s="128"/>
      <c r="F362" s="128"/>
      <c r="G362" s="128"/>
      <c r="H362" s="128"/>
      <c r="I362" s="129"/>
      <c r="J362" s="129"/>
      <c r="K362" s="129"/>
    </row>
    <row r="363" spans="1:11" x14ac:dyDescent="0.25">
      <c r="A363" s="135"/>
      <c r="B363" s="135"/>
      <c r="C363" s="135"/>
      <c r="D363" s="147" t="s">
        <v>225</v>
      </c>
      <c r="E363" s="148"/>
      <c r="F363" s="148"/>
      <c r="G363" s="148"/>
      <c r="H363" s="149">
        <v>0</v>
      </c>
      <c r="I363" s="139"/>
      <c r="J363" s="139"/>
      <c r="K363" s="139"/>
    </row>
    <row r="364" spans="1:11" x14ac:dyDescent="0.25">
      <c r="A364" s="135"/>
      <c r="B364" s="135"/>
      <c r="C364" s="135"/>
      <c r="D364" s="136" t="s">
        <v>226</v>
      </c>
      <c r="E364" s="137">
        <v>0</v>
      </c>
      <c r="F364" s="137">
        <v>4.96</v>
      </c>
      <c r="G364" s="137">
        <v>0.55000000000000004</v>
      </c>
      <c r="H364" s="138">
        <v>2.73</v>
      </c>
      <c r="I364" s="139"/>
      <c r="J364" s="139"/>
      <c r="K364" s="139"/>
    </row>
    <row r="365" spans="1:11" x14ac:dyDescent="0.25">
      <c r="A365" s="135"/>
      <c r="B365" s="135"/>
      <c r="C365" s="135"/>
      <c r="D365" s="136" t="s">
        <v>227</v>
      </c>
      <c r="E365" s="137">
        <v>0</v>
      </c>
      <c r="F365" s="137">
        <v>4.96</v>
      </c>
      <c r="G365" s="137">
        <v>0.55000000000000004</v>
      </c>
      <c r="H365" s="138">
        <v>2.73</v>
      </c>
      <c r="I365" s="139"/>
      <c r="J365" s="139"/>
      <c r="K365" s="139"/>
    </row>
    <row r="366" spans="1:11" ht="22.5" x14ac:dyDescent="0.25">
      <c r="A366" s="135"/>
      <c r="B366" s="135"/>
      <c r="C366" s="135"/>
      <c r="D366" s="136" t="s">
        <v>228</v>
      </c>
      <c r="E366" s="137">
        <v>0</v>
      </c>
      <c r="F366" s="137">
        <v>2.35</v>
      </c>
      <c r="G366" s="137">
        <v>0.55000000000000004</v>
      </c>
      <c r="H366" s="138">
        <v>1.29</v>
      </c>
      <c r="I366" s="139"/>
      <c r="J366" s="139"/>
      <c r="K366" s="139"/>
    </row>
    <row r="367" spans="1:11" x14ac:dyDescent="0.25">
      <c r="A367" s="135"/>
      <c r="B367" s="135"/>
      <c r="C367" s="135"/>
      <c r="D367" s="136" t="s">
        <v>229</v>
      </c>
      <c r="E367" s="137">
        <v>0</v>
      </c>
      <c r="F367" s="137">
        <v>4.7699999999999996</v>
      </c>
      <c r="G367" s="137">
        <v>0.55000000000000004</v>
      </c>
      <c r="H367" s="138">
        <v>2.62</v>
      </c>
      <c r="I367" s="139"/>
      <c r="J367" s="139"/>
      <c r="K367" s="139"/>
    </row>
    <row r="368" spans="1:11" ht="22.5" x14ac:dyDescent="0.25">
      <c r="A368" s="135"/>
      <c r="B368" s="135"/>
      <c r="C368" s="135"/>
      <c r="D368" s="136" t="s">
        <v>230</v>
      </c>
      <c r="E368" s="137">
        <v>0</v>
      </c>
      <c r="F368" s="137">
        <v>6.8</v>
      </c>
      <c r="G368" s="137">
        <v>0.55000000000000004</v>
      </c>
      <c r="H368" s="138">
        <v>3.74</v>
      </c>
      <c r="I368" s="139"/>
      <c r="J368" s="139"/>
      <c r="K368" s="139"/>
    </row>
    <row r="369" spans="1:11" ht="22.5" x14ac:dyDescent="0.25">
      <c r="A369" s="135"/>
      <c r="B369" s="135"/>
      <c r="C369" s="135"/>
      <c r="D369" s="136" t="s">
        <v>231</v>
      </c>
      <c r="E369" s="137">
        <v>0</v>
      </c>
      <c r="F369" s="137">
        <v>2.12</v>
      </c>
      <c r="G369" s="137">
        <v>0.55000000000000004</v>
      </c>
      <c r="H369" s="138">
        <v>1.17</v>
      </c>
      <c r="I369" s="139"/>
      <c r="J369" s="139"/>
      <c r="K369" s="139"/>
    </row>
    <row r="370" spans="1:11" x14ac:dyDescent="0.25">
      <c r="A370" s="135"/>
      <c r="B370" s="135"/>
      <c r="C370" s="135"/>
      <c r="D370" s="136" t="s">
        <v>232</v>
      </c>
      <c r="E370" s="137">
        <v>0</v>
      </c>
      <c r="F370" s="137">
        <v>1.83</v>
      </c>
      <c r="G370" s="137">
        <v>0.55000000000000004</v>
      </c>
      <c r="H370" s="138">
        <v>1.01</v>
      </c>
      <c r="I370" s="139"/>
      <c r="J370" s="139"/>
      <c r="K370" s="139"/>
    </row>
    <row r="371" spans="1:11" ht="22.5" x14ac:dyDescent="0.25">
      <c r="A371" s="135"/>
      <c r="B371" s="135"/>
      <c r="C371" s="135"/>
      <c r="D371" s="136" t="s">
        <v>233</v>
      </c>
      <c r="E371" s="137">
        <v>0</v>
      </c>
      <c r="F371" s="137">
        <v>3.11</v>
      </c>
      <c r="G371" s="137">
        <v>0.55000000000000004</v>
      </c>
      <c r="H371" s="138">
        <v>1.71</v>
      </c>
      <c r="I371" s="139"/>
      <c r="J371" s="139"/>
      <c r="K371" s="139"/>
    </row>
    <row r="372" spans="1:11" x14ac:dyDescent="0.25">
      <c r="A372" s="135"/>
      <c r="B372" s="135"/>
      <c r="C372" s="135"/>
      <c r="D372" s="147" t="s">
        <v>234</v>
      </c>
      <c r="E372" s="148"/>
      <c r="F372" s="148"/>
      <c r="G372" s="148"/>
      <c r="H372" s="149">
        <v>0</v>
      </c>
      <c r="I372" s="139"/>
      <c r="J372" s="139"/>
      <c r="K372" s="139"/>
    </row>
    <row r="373" spans="1:11" x14ac:dyDescent="0.25">
      <c r="A373" s="135"/>
      <c r="B373" s="135"/>
      <c r="C373" s="135"/>
      <c r="D373" s="136" t="s">
        <v>97</v>
      </c>
      <c r="E373" s="137">
        <v>0</v>
      </c>
      <c r="F373" s="137">
        <v>12.44</v>
      </c>
      <c r="G373" s="137">
        <v>0.42</v>
      </c>
      <c r="H373" s="138">
        <v>5.22</v>
      </c>
      <c r="I373" s="139"/>
      <c r="J373" s="139"/>
      <c r="K373" s="139"/>
    </row>
    <row r="374" spans="1:11" x14ac:dyDescent="0.25">
      <c r="A374" s="135"/>
      <c r="B374" s="135"/>
      <c r="C374" s="135"/>
      <c r="D374" s="136" t="s">
        <v>235</v>
      </c>
      <c r="E374" s="137">
        <v>0</v>
      </c>
      <c r="F374" s="137">
        <v>7.6</v>
      </c>
      <c r="G374" s="137">
        <v>0.42</v>
      </c>
      <c r="H374" s="138">
        <v>3.19</v>
      </c>
      <c r="I374" s="139"/>
      <c r="J374" s="139"/>
      <c r="K374" s="139"/>
    </row>
    <row r="375" spans="1:11" x14ac:dyDescent="0.25">
      <c r="A375" s="135"/>
      <c r="B375" s="135"/>
      <c r="C375" s="135"/>
      <c r="D375" s="136" t="s">
        <v>236</v>
      </c>
      <c r="E375" s="137">
        <v>0</v>
      </c>
      <c r="F375" s="137">
        <v>1.1100000000000001</v>
      </c>
      <c r="G375" s="137">
        <v>0.42</v>
      </c>
      <c r="H375" s="138">
        <v>0.47</v>
      </c>
      <c r="I375" s="139"/>
      <c r="J375" s="139"/>
      <c r="K375" s="139"/>
    </row>
    <row r="376" spans="1:11" x14ac:dyDescent="0.25">
      <c r="A376" s="135"/>
      <c r="B376" s="135"/>
      <c r="C376" s="135"/>
      <c r="D376" s="136" t="s">
        <v>237</v>
      </c>
      <c r="E376" s="137">
        <v>0</v>
      </c>
      <c r="F376" s="137">
        <v>1.92</v>
      </c>
      <c r="G376" s="137">
        <v>0.42</v>
      </c>
      <c r="H376" s="138">
        <v>0.81</v>
      </c>
      <c r="I376" s="139"/>
      <c r="J376" s="139"/>
      <c r="K376" s="139"/>
    </row>
    <row r="377" spans="1:11" x14ac:dyDescent="0.25">
      <c r="A377" s="135"/>
      <c r="B377" s="135"/>
      <c r="C377" s="135"/>
      <c r="D377" s="136" t="s">
        <v>238</v>
      </c>
      <c r="E377" s="137">
        <v>0</v>
      </c>
      <c r="F377" s="137">
        <v>7.53</v>
      </c>
      <c r="G377" s="137">
        <v>0.42</v>
      </c>
      <c r="H377" s="138">
        <v>3.16</v>
      </c>
      <c r="I377" s="139"/>
      <c r="J377" s="139"/>
      <c r="K377" s="139"/>
    </row>
    <row r="378" spans="1:11" x14ac:dyDescent="0.25">
      <c r="A378" s="135"/>
      <c r="B378" s="135"/>
      <c r="C378" s="135"/>
      <c r="D378" s="136" t="s">
        <v>239</v>
      </c>
      <c r="E378" s="137">
        <v>0</v>
      </c>
      <c r="F378" s="137">
        <v>1.92</v>
      </c>
      <c r="G378" s="137">
        <v>0.42</v>
      </c>
      <c r="H378" s="138">
        <v>0.81</v>
      </c>
      <c r="I378" s="139"/>
      <c r="J378" s="139"/>
      <c r="K378" s="139"/>
    </row>
    <row r="379" spans="1:11" x14ac:dyDescent="0.25">
      <c r="A379" s="135"/>
      <c r="B379" s="135"/>
      <c r="C379" s="135"/>
      <c r="D379" s="136" t="s">
        <v>101</v>
      </c>
      <c r="E379" s="137">
        <v>0</v>
      </c>
      <c r="F379" s="137">
        <v>0.89</v>
      </c>
      <c r="G379" s="137">
        <v>0.42</v>
      </c>
      <c r="H379" s="138">
        <v>0.37</v>
      </c>
      <c r="I379" s="139"/>
      <c r="J379" s="139"/>
      <c r="K379" s="139"/>
    </row>
    <row r="380" spans="1:11" x14ac:dyDescent="0.25">
      <c r="A380" s="135"/>
      <c r="B380" s="135"/>
      <c r="C380" s="135"/>
      <c r="D380" s="136" t="s">
        <v>240</v>
      </c>
      <c r="E380" s="137">
        <v>0</v>
      </c>
      <c r="F380" s="137">
        <v>11.66</v>
      </c>
      <c r="G380" s="137">
        <v>0.42</v>
      </c>
      <c r="H380" s="138">
        <v>4.9000000000000004</v>
      </c>
      <c r="I380" s="139"/>
      <c r="J380" s="139"/>
      <c r="K380" s="139"/>
    </row>
    <row r="381" spans="1:11" ht="22.5" x14ac:dyDescent="0.25">
      <c r="A381" s="135"/>
      <c r="B381" s="135"/>
      <c r="C381" s="135"/>
      <c r="D381" s="136" t="s">
        <v>241</v>
      </c>
      <c r="E381" s="137">
        <v>0</v>
      </c>
      <c r="F381" s="137">
        <v>2.08</v>
      </c>
      <c r="G381" s="137">
        <v>0.42</v>
      </c>
      <c r="H381" s="138">
        <v>0.87</v>
      </c>
      <c r="I381" s="139"/>
      <c r="J381" s="139"/>
      <c r="K381" s="139"/>
    </row>
    <row r="382" spans="1:11" x14ac:dyDescent="0.25">
      <c r="A382" s="135"/>
      <c r="B382" s="135"/>
      <c r="C382" s="135"/>
      <c r="D382" s="136" t="s">
        <v>242</v>
      </c>
      <c r="E382" s="137">
        <v>0</v>
      </c>
      <c r="F382" s="137">
        <v>2.08</v>
      </c>
      <c r="G382" s="137">
        <v>0.42</v>
      </c>
      <c r="H382" s="138">
        <v>0.87</v>
      </c>
      <c r="I382" s="139"/>
      <c r="J382" s="139"/>
      <c r="K382" s="139"/>
    </row>
    <row r="383" spans="1:11" ht="22.5" x14ac:dyDescent="0.25">
      <c r="A383" s="135"/>
      <c r="B383" s="135"/>
      <c r="C383" s="135"/>
      <c r="D383" s="136" t="s">
        <v>243</v>
      </c>
      <c r="E383" s="137">
        <v>0</v>
      </c>
      <c r="F383" s="137">
        <v>7.45</v>
      </c>
      <c r="G383" s="137">
        <v>0.42</v>
      </c>
      <c r="H383" s="138">
        <v>3.13</v>
      </c>
      <c r="I383" s="139"/>
      <c r="J383" s="139"/>
      <c r="K383" s="139"/>
    </row>
    <row r="384" spans="1:11" ht="22.5" x14ac:dyDescent="0.25">
      <c r="A384" s="135"/>
      <c r="B384" s="135"/>
      <c r="C384" s="135"/>
      <c r="D384" s="136" t="s">
        <v>244</v>
      </c>
      <c r="E384" s="137">
        <v>0</v>
      </c>
      <c r="F384" s="137">
        <v>8.77</v>
      </c>
      <c r="G384" s="137">
        <v>0.42</v>
      </c>
      <c r="H384" s="138">
        <v>3.68</v>
      </c>
      <c r="I384" s="139"/>
      <c r="J384" s="139"/>
      <c r="K384" s="139"/>
    </row>
    <row r="385" spans="1:11" x14ac:dyDescent="0.25">
      <c r="A385" s="135"/>
      <c r="B385" s="135"/>
      <c r="C385" s="135"/>
      <c r="D385" s="136" t="s">
        <v>245</v>
      </c>
      <c r="E385" s="137">
        <v>0</v>
      </c>
      <c r="F385" s="137">
        <v>1.29</v>
      </c>
      <c r="G385" s="137">
        <v>0.42</v>
      </c>
      <c r="H385" s="138">
        <v>0.54</v>
      </c>
      <c r="I385" s="139"/>
      <c r="J385" s="139"/>
      <c r="K385" s="139"/>
    </row>
    <row r="386" spans="1:11" x14ac:dyDescent="0.25">
      <c r="A386" s="135"/>
      <c r="B386" s="135"/>
      <c r="C386" s="135"/>
      <c r="D386" s="136" t="s">
        <v>246</v>
      </c>
      <c r="E386" s="137">
        <v>0</v>
      </c>
      <c r="F386" s="137">
        <v>4.7699999999999996</v>
      </c>
      <c r="G386" s="137">
        <v>0.42</v>
      </c>
      <c r="H386" s="138">
        <v>2</v>
      </c>
      <c r="I386" s="139"/>
      <c r="J386" s="139"/>
      <c r="K386" s="139"/>
    </row>
    <row r="387" spans="1:11" x14ac:dyDescent="0.25">
      <c r="A387" s="135"/>
      <c r="B387" s="135"/>
      <c r="C387" s="135"/>
      <c r="D387" s="136" t="s">
        <v>247</v>
      </c>
      <c r="E387" s="137">
        <v>0</v>
      </c>
      <c r="F387" s="137">
        <v>1.92</v>
      </c>
      <c r="G387" s="137">
        <v>0.42</v>
      </c>
      <c r="H387" s="138">
        <v>0.81</v>
      </c>
      <c r="I387" s="139"/>
      <c r="J387" s="139"/>
      <c r="K387" s="139"/>
    </row>
    <row r="388" spans="1:11" x14ac:dyDescent="0.25">
      <c r="A388" s="135"/>
      <c r="B388" s="135"/>
      <c r="C388" s="135"/>
      <c r="D388" s="147" t="s">
        <v>248</v>
      </c>
      <c r="E388" s="148"/>
      <c r="F388" s="148"/>
      <c r="G388" s="148"/>
      <c r="H388" s="149">
        <v>0</v>
      </c>
      <c r="I388" s="139"/>
      <c r="J388" s="139"/>
      <c r="K388" s="139"/>
    </row>
    <row r="389" spans="1:11" x14ac:dyDescent="0.25">
      <c r="A389" s="135"/>
      <c r="B389" s="135"/>
      <c r="C389" s="135"/>
      <c r="D389" s="136" t="s">
        <v>97</v>
      </c>
      <c r="E389" s="137">
        <v>0</v>
      </c>
      <c r="F389" s="137">
        <v>12.44</v>
      </c>
      <c r="G389" s="137">
        <v>0.28000000000000003</v>
      </c>
      <c r="H389" s="138">
        <v>3.48</v>
      </c>
      <c r="I389" s="139"/>
      <c r="J389" s="139"/>
      <c r="K389" s="139"/>
    </row>
    <row r="390" spans="1:11" x14ac:dyDescent="0.25">
      <c r="A390" s="135"/>
      <c r="B390" s="135"/>
      <c r="C390" s="135"/>
      <c r="D390" s="136" t="s">
        <v>235</v>
      </c>
      <c r="E390" s="137">
        <v>0</v>
      </c>
      <c r="F390" s="137">
        <v>7.6</v>
      </c>
      <c r="G390" s="137">
        <v>0.28000000000000003</v>
      </c>
      <c r="H390" s="138">
        <v>2.13</v>
      </c>
      <c r="I390" s="139"/>
      <c r="J390" s="139"/>
      <c r="K390" s="139"/>
    </row>
    <row r="391" spans="1:11" x14ac:dyDescent="0.25">
      <c r="A391" s="135"/>
      <c r="B391" s="135"/>
      <c r="C391" s="135"/>
      <c r="D391" s="136" t="s">
        <v>236</v>
      </c>
      <c r="E391" s="137">
        <v>0</v>
      </c>
      <c r="F391" s="137">
        <v>1.1100000000000001</v>
      </c>
      <c r="G391" s="137">
        <v>0.28000000000000003</v>
      </c>
      <c r="H391" s="138">
        <v>0.31</v>
      </c>
      <c r="I391" s="139"/>
      <c r="J391" s="139"/>
      <c r="K391" s="139"/>
    </row>
    <row r="392" spans="1:11" x14ac:dyDescent="0.25">
      <c r="A392" s="135"/>
      <c r="B392" s="135"/>
      <c r="C392" s="135"/>
      <c r="D392" s="136" t="s">
        <v>237</v>
      </c>
      <c r="E392" s="137">
        <v>0</v>
      </c>
      <c r="F392" s="137">
        <v>1.92</v>
      </c>
      <c r="G392" s="137">
        <v>0.28000000000000003</v>
      </c>
      <c r="H392" s="138">
        <v>0.54</v>
      </c>
      <c r="I392" s="139"/>
      <c r="J392" s="139"/>
      <c r="K392" s="139"/>
    </row>
    <row r="393" spans="1:11" x14ac:dyDescent="0.25">
      <c r="A393" s="135"/>
      <c r="B393" s="135"/>
      <c r="C393" s="135"/>
      <c r="D393" s="136" t="s">
        <v>238</v>
      </c>
      <c r="E393" s="137">
        <v>0</v>
      </c>
      <c r="F393" s="137">
        <v>7.53</v>
      </c>
      <c r="G393" s="137">
        <v>0.28000000000000003</v>
      </c>
      <c r="H393" s="138">
        <v>2.11</v>
      </c>
      <c r="I393" s="139"/>
      <c r="J393" s="139"/>
      <c r="K393" s="139"/>
    </row>
    <row r="394" spans="1:11" x14ac:dyDescent="0.25">
      <c r="A394" s="135"/>
      <c r="B394" s="135"/>
      <c r="C394" s="135"/>
      <c r="D394" s="136" t="s">
        <v>239</v>
      </c>
      <c r="E394" s="137">
        <v>0</v>
      </c>
      <c r="F394" s="137">
        <v>1.92</v>
      </c>
      <c r="G394" s="137">
        <v>0.28000000000000003</v>
      </c>
      <c r="H394" s="138">
        <v>0.54</v>
      </c>
      <c r="I394" s="139"/>
      <c r="J394" s="139"/>
      <c r="K394" s="139"/>
    </row>
    <row r="395" spans="1:11" x14ac:dyDescent="0.25">
      <c r="A395" s="135"/>
      <c r="B395" s="135"/>
      <c r="C395" s="135"/>
      <c r="D395" s="136" t="s">
        <v>101</v>
      </c>
      <c r="E395" s="137">
        <v>0</v>
      </c>
      <c r="F395" s="137">
        <v>0.89</v>
      </c>
      <c r="G395" s="137">
        <v>0.28000000000000003</v>
      </c>
      <c r="H395" s="138">
        <v>0.25</v>
      </c>
      <c r="I395" s="139"/>
      <c r="J395" s="139"/>
      <c r="K395" s="139"/>
    </row>
    <row r="396" spans="1:11" x14ac:dyDescent="0.25">
      <c r="A396" s="135"/>
      <c r="B396" s="135"/>
      <c r="C396" s="135"/>
      <c r="D396" s="136" t="s">
        <v>240</v>
      </c>
      <c r="E396" s="137">
        <v>0</v>
      </c>
      <c r="F396" s="137">
        <v>11.66</v>
      </c>
      <c r="G396" s="137">
        <v>0.28000000000000003</v>
      </c>
      <c r="H396" s="138">
        <v>3.26</v>
      </c>
      <c r="I396" s="139"/>
      <c r="J396" s="139"/>
      <c r="K396" s="139"/>
    </row>
    <row r="397" spans="1:11" ht="22.5" x14ac:dyDescent="0.25">
      <c r="A397" s="135"/>
      <c r="B397" s="135"/>
      <c r="C397" s="135"/>
      <c r="D397" s="136" t="s">
        <v>241</v>
      </c>
      <c r="E397" s="137">
        <v>0</v>
      </c>
      <c r="F397" s="137">
        <v>2.08</v>
      </c>
      <c r="G397" s="137">
        <v>0.28000000000000003</v>
      </c>
      <c r="H397" s="138">
        <v>0.57999999999999996</v>
      </c>
      <c r="I397" s="139"/>
      <c r="J397" s="139"/>
      <c r="K397" s="139"/>
    </row>
    <row r="398" spans="1:11" x14ac:dyDescent="0.25">
      <c r="A398" s="135"/>
      <c r="B398" s="135"/>
      <c r="C398" s="135"/>
      <c r="D398" s="136" t="s">
        <v>242</v>
      </c>
      <c r="E398" s="137">
        <v>0</v>
      </c>
      <c r="F398" s="137">
        <v>2.08</v>
      </c>
      <c r="G398" s="137">
        <v>0.28000000000000003</v>
      </c>
      <c r="H398" s="138">
        <v>0.57999999999999996</v>
      </c>
      <c r="I398" s="139"/>
      <c r="J398" s="139"/>
      <c r="K398" s="139"/>
    </row>
    <row r="399" spans="1:11" ht="22.5" x14ac:dyDescent="0.25">
      <c r="A399" s="135"/>
      <c r="B399" s="135"/>
      <c r="C399" s="135"/>
      <c r="D399" s="136" t="s">
        <v>243</v>
      </c>
      <c r="E399" s="137">
        <v>0</v>
      </c>
      <c r="F399" s="137">
        <v>7.45</v>
      </c>
      <c r="G399" s="137">
        <v>0.28000000000000003</v>
      </c>
      <c r="H399" s="138">
        <v>2.09</v>
      </c>
      <c r="I399" s="139"/>
      <c r="J399" s="139"/>
      <c r="K399" s="139"/>
    </row>
    <row r="400" spans="1:11" ht="22.5" x14ac:dyDescent="0.25">
      <c r="A400" s="135"/>
      <c r="B400" s="135"/>
      <c r="C400" s="135"/>
      <c r="D400" s="136" t="s">
        <v>244</v>
      </c>
      <c r="E400" s="137">
        <v>0</v>
      </c>
      <c r="F400" s="137">
        <v>8.77</v>
      </c>
      <c r="G400" s="137">
        <v>0.28000000000000003</v>
      </c>
      <c r="H400" s="138">
        <v>2.46</v>
      </c>
      <c r="I400" s="139"/>
      <c r="J400" s="139"/>
      <c r="K400" s="139"/>
    </row>
    <row r="401" spans="1:11" x14ac:dyDescent="0.25">
      <c r="A401" s="135"/>
      <c r="B401" s="135"/>
      <c r="C401" s="135"/>
      <c r="D401" s="136" t="s">
        <v>245</v>
      </c>
      <c r="E401" s="137">
        <v>0</v>
      </c>
      <c r="F401" s="137">
        <v>1.29</v>
      </c>
      <c r="G401" s="137">
        <v>0.28000000000000003</v>
      </c>
      <c r="H401" s="138">
        <v>0.36</v>
      </c>
      <c r="I401" s="139"/>
      <c r="J401" s="139"/>
      <c r="K401" s="139"/>
    </row>
    <row r="402" spans="1:11" x14ac:dyDescent="0.25">
      <c r="A402" s="135"/>
      <c r="B402" s="135"/>
      <c r="C402" s="135"/>
      <c r="D402" s="136" t="s">
        <v>246</v>
      </c>
      <c r="E402" s="137">
        <v>0</v>
      </c>
      <c r="F402" s="137">
        <v>4.7699999999999996</v>
      </c>
      <c r="G402" s="137">
        <v>0.28000000000000003</v>
      </c>
      <c r="H402" s="138">
        <v>1.34</v>
      </c>
      <c r="I402" s="139"/>
      <c r="J402" s="139"/>
      <c r="K402" s="139"/>
    </row>
    <row r="403" spans="1:11" x14ac:dyDescent="0.25">
      <c r="A403" s="135"/>
      <c r="B403" s="135"/>
      <c r="C403" s="135"/>
      <c r="D403" s="136" t="s">
        <v>247</v>
      </c>
      <c r="E403" s="137">
        <v>0</v>
      </c>
      <c r="F403" s="137">
        <v>1.92</v>
      </c>
      <c r="G403" s="137">
        <v>0.28000000000000003</v>
      </c>
      <c r="H403" s="138">
        <v>0.54</v>
      </c>
      <c r="I403" s="139"/>
      <c r="J403" s="139"/>
      <c r="K403" s="139"/>
    </row>
    <row r="404" spans="1:11" x14ac:dyDescent="0.25">
      <c r="A404" s="135"/>
      <c r="B404" s="135"/>
      <c r="C404" s="135"/>
      <c r="D404" s="147" t="s">
        <v>249</v>
      </c>
      <c r="E404" s="148"/>
      <c r="F404" s="148"/>
      <c r="G404" s="148"/>
      <c r="H404" s="149">
        <v>0</v>
      </c>
      <c r="I404" s="139"/>
      <c r="J404" s="139"/>
      <c r="K404" s="139"/>
    </row>
    <row r="405" spans="1:11" x14ac:dyDescent="0.25">
      <c r="A405" s="135"/>
      <c r="B405" s="135"/>
      <c r="C405" s="135"/>
      <c r="D405" s="136" t="s">
        <v>250</v>
      </c>
      <c r="E405" s="137">
        <v>0</v>
      </c>
      <c r="F405" s="137">
        <v>6.72</v>
      </c>
      <c r="G405" s="137">
        <v>0.5</v>
      </c>
      <c r="H405" s="138">
        <v>3.36</v>
      </c>
      <c r="I405" s="139"/>
      <c r="J405" s="139"/>
      <c r="K405" s="139"/>
    </row>
    <row r="406" spans="1:11" x14ac:dyDescent="0.25">
      <c r="A406" s="135"/>
      <c r="B406" s="135"/>
      <c r="C406" s="135"/>
      <c r="D406" s="136" t="s">
        <v>251</v>
      </c>
      <c r="E406" s="137">
        <v>0</v>
      </c>
      <c r="F406" s="137">
        <v>6.8</v>
      </c>
      <c r="G406" s="137">
        <v>0.5</v>
      </c>
      <c r="H406" s="138">
        <v>3.4</v>
      </c>
      <c r="I406" s="139"/>
      <c r="J406" s="139"/>
      <c r="K406" s="139"/>
    </row>
    <row r="407" spans="1:11" x14ac:dyDescent="0.25">
      <c r="A407" s="135"/>
      <c r="B407" s="135"/>
      <c r="C407" s="135"/>
      <c r="D407" s="136" t="s">
        <v>120</v>
      </c>
      <c r="E407" s="137">
        <v>0</v>
      </c>
      <c r="F407" s="137">
        <v>6.8</v>
      </c>
      <c r="G407" s="137">
        <v>0.5</v>
      </c>
      <c r="H407" s="138">
        <v>3.4</v>
      </c>
      <c r="I407" s="139"/>
      <c r="J407" s="139"/>
      <c r="K407" s="139"/>
    </row>
    <row r="408" spans="1:11" x14ac:dyDescent="0.25">
      <c r="A408" s="135"/>
      <c r="B408" s="135"/>
      <c r="C408" s="135"/>
      <c r="D408" s="136" t="s">
        <v>252</v>
      </c>
      <c r="E408" s="137">
        <v>0</v>
      </c>
      <c r="F408" s="137">
        <v>1.4</v>
      </c>
      <c r="G408" s="137">
        <v>0.5</v>
      </c>
      <c r="H408" s="138">
        <v>0.7</v>
      </c>
      <c r="I408" s="139"/>
      <c r="J408" s="139"/>
      <c r="K408" s="139"/>
    </row>
    <row r="409" spans="1:11" x14ac:dyDescent="0.25">
      <c r="A409" s="135"/>
      <c r="B409" s="135"/>
      <c r="C409" s="135"/>
      <c r="D409" s="136" t="s">
        <v>253</v>
      </c>
      <c r="E409" s="137">
        <v>0</v>
      </c>
      <c r="F409" s="137">
        <v>4.7699999999999996</v>
      </c>
      <c r="G409" s="137">
        <v>0.5</v>
      </c>
      <c r="H409" s="138">
        <v>2.39</v>
      </c>
      <c r="I409" s="139"/>
      <c r="J409" s="139"/>
      <c r="K409" s="139"/>
    </row>
    <row r="410" spans="1:11" x14ac:dyDescent="0.25">
      <c r="A410" s="135"/>
      <c r="B410" s="135"/>
      <c r="C410" s="135"/>
      <c r="D410" s="136" t="s">
        <v>254</v>
      </c>
      <c r="E410" s="137">
        <v>0</v>
      </c>
      <c r="F410" s="137">
        <v>0.89</v>
      </c>
      <c r="G410" s="137">
        <v>0.5</v>
      </c>
      <c r="H410" s="138">
        <v>0.45</v>
      </c>
      <c r="I410" s="139"/>
      <c r="J410" s="139"/>
      <c r="K410" s="139"/>
    </row>
    <row r="411" spans="1:11" x14ac:dyDescent="0.25">
      <c r="A411" s="135"/>
      <c r="B411" s="135"/>
      <c r="C411" s="135"/>
      <c r="D411" s="136" t="s">
        <v>255</v>
      </c>
      <c r="E411" s="137">
        <v>0</v>
      </c>
      <c r="F411" s="137">
        <v>5.07</v>
      </c>
      <c r="G411" s="137">
        <v>0.5</v>
      </c>
      <c r="H411" s="138">
        <v>2.54</v>
      </c>
      <c r="I411" s="139"/>
      <c r="J411" s="139"/>
      <c r="K411" s="139"/>
    </row>
    <row r="412" spans="1:11" x14ac:dyDescent="0.25">
      <c r="A412" s="135"/>
      <c r="B412" s="135"/>
      <c r="C412" s="135"/>
      <c r="D412" s="136" t="s">
        <v>256</v>
      </c>
      <c r="E412" s="137">
        <v>0</v>
      </c>
      <c r="F412" s="137">
        <v>5.08</v>
      </c>
      <c r="G412" s="137">
        <v>0.5</v>
      </c>
      <c r="H412" s="138">
        <v>2.54</v>
      </c>
      <c r="I412" s="139"/>
      <c r="J412" s="139"/>
      <c r="K412" s="139"/>
    </row>
    <row r="413" spans="1:11" x14ac:dyDescent="0.25">
      <c r="A413" s="135"/>
      <c r="B413" s="135"/>
      <c r="C413" s="135"/>
      <c r="D413" s="136" t="s">
        <v>257</v>
      </c>
      <c r="E413" s="137">
        <v>0</v>
      </c>
      <c r="F413" s="137">
        <v>0.89</v>
      </c>
      <c r="G413" s="137">
        <v>0.5</v>
      </c>
      <c r="H413" s="138">
        <v>0.45</v>
      </c>
      <c r="I413" s="139"/>
      <c r="J413" s="139"/>
      <c r="K413" s="139"/>
    </row>
    <row r="414" spans="1:11" x14ac:dyDescent="0.25">
      <c r="A414" s="135"/>
      <c r="B414" s="135"/>
      <c r="C414" s="135"/>
      <c r="D414" s="136" t="s">
        <v>258</v>
      </c>
      <c r="E414" s="137">
        <v>0</v>
      </c>
      <c r="F414" s="137">
        <v>0.89</v>
      </c>
      <c r="G414" s="137">
        <v>0.5</v>
      </c>
      <c r="H414" s="138">
        <v>0.45</v>
      </c>
      <c r="I414" s="139"/>
      <c r="J414" s="139"/>
      <c r="K414" s="139"/>
    </row>
    <row r="415" spans="1:11" x14ac:dyDescent="0.25">
      <c r="A415" s="135"/>
      <c r="B415" s="135"/>
      <c r="C415" s="135"/>
      <c r="D415" s="136" t="s">
        <v>259</v>
      </c>
      <c r="E415" s="137">
        <v>0</v>
      </c>
      <c r="F415" s="137">
        <v>1.1499999999999999</v>
      </c>
      <c r="G415" s="137">
        <v>0.5</v>
      </c>
      <c r="H415" s="138">
        <v>0.57999999999999996</v>
      </c>
      <c r="I415" s="139"/>
      <c r="J415" s="139"/>
      <c r="K415" s="139"/>
    </row>
    <row r="416" spans="1:11" x14ac:dyDescent="0.25">
      <c r="A416" s="135"/>
      <c r="B416" s="135"/>
      <c r="C416" s="135"/>
      <c r="D416" s="147" t="s">
        <v>260</v>
      </c>
      <c r="E416" s="148"/>
      <c r="F416" s="148"/>
      <c r="G416" s="148"/>
      <c r="H416" s="149">
        <v>0</v>
      </c>
      <c r="I416" s="139"/>
      <c r="J416" s="139"/>
      <c r="K416" s="139"/>
    </row>
    <row r="417" spans="1:11" x14ac:dyDescent="0.25">
      <c r="A417" s="135"/>
      <c r="B417" s="135"/>
      <c r="C417" s="135"/>
      <c r="D417" s="136" t="s">
        <v>250</v>
      </c>
      <c r="E417" s="137">
        <v>0</v>
      </c>
      <c r="F417" s="137">
        <v>6.72</v>
      </c>
      <c r="G417" s="137">
        <v>0.15</v>
      </c>
      <c r="H417" s="138">
        <v>1.01</v>
      </c>
      <c r="I417" s="139"/>
      <c r="J417" s="139"/>
      <c r="K417" s="139"/>
    </row>
    <row r="418" spans="1:11" x14ac:dyDescent="0.25">
      <c r="A418" s="135"/>
      <c r="B418" s="135"/>
      <c r="C418" s="135"/>
      <c r="D418" s="136" t="s">
        <v>251</v>
      </c>
      <c r="E418" s="137">
        <v>0</v>
      </c>
      <c r="F418" s="137">
        <v>6.8</v>
      </c>
      <c r="G418" s="137">
        <v>0.15</v>
      </c>
      <c r="H418" s="138">
        <v>1.02</v>
      </c>
      <c r="I418" s="139"/>
      <c r="J418" s="139"/>
      <c r="K418" s="139"/>
    </row>
    <row r="419" spans="1:11" x14ac:dyDescent="0.25">
      <c r="A419" s="135"/>
      <c r="B419" s="135"/>
      <c r="C419" s="135"/>
      <c r="D419" s="136" t="s">
        <v>120</v>
      </c>
      <c r="E419" s="137">
        <v>0</v>
      </c>
      <c r="F419" s="137">
        <v>6.8</v>
      </c>
      <c r="G419" s="137">
        <v>0.15</v>
      </c>
      <c r="H419" s="138">
        <v>1.02</v>
      </c>
      <c r="I419" s="139"/>
      <c r="J419" s="139"/>
      <c r="K419" s="139"/>
    </row>
    <row r="420" spans="1:11" x14ac:dyDescent="0.25">
      <c r="A420" s="135"/>
      <c r="B420" s="135"/>
      <c r="C420" s="135"/>
      <c r="D420" s="136" t="s">
        <v>252</v>
      </c>
      <c r="E420" s="137">
        <v>0</v>
      </c>
      <c r="F420" s="137">
        <v>1.4</v>
      </c>
      <c r="G420" s="137">
        <v>0.15</v>
      </c>
      <c r="H420" s="138">
        <v>0.21</v>
      </c>
      <c r="I420" s="139"/>
      <c r="J420" s="139"/>
      <c r="K420" s="139"/>
    </row>
    <row r="421" spans="1:11" x14ac:dyDescent="0.25">
      <c r="A421" s="135"/>
      <c r="B421" s="135"/>
      <c r="C421" s="135"/>
      <c r="D421" s="136" t="s">
        <v>253</v>
      </c>
      <c r="E421" s="137">
        <v>0</v>
      </c>
      <c r="F421" s="137">
        <v>4.7699999999999996</v>
      </c>
      <c r="G421" s="137">
        <v>0.15</v>
      </c>
      <c r="H421" s="138">
        <v>0.72</v>
      </c>
      <c r="I421" s="139"/>
      <c r="J421" s="139"/>
      <c r="K421" s="139"/>
    </row>
    <row r="422" spans="1:11" x14ac:dyDescent="0.25">
      <c r="A422" s="135"/>
      <c r="B422" s="135"/>
      <c r="C422" s="135"/>
      <c r="D422" s="136" t="s">
        <v>254</v>
      </c>
      <c r="E422" s="137">
        <v>0</v>
      </c>
      <c r="F422" s="137">
        <v>0.89</v>
      </c>
      <c r="G422" s="137">
        <v>0.15</v>
      </c>
      <c r="H422" s="138">
        <v>0.13</v>
      </c>
      <c r="I422" s="139"/>
      <c r="J422" s="139"/>
      <c r="K422" s="139"/>
    </row>
    <row r="423" spans="1:11" x14ac:dyDescent="0.25">
      <c r="A423" s="135"/>
      <c r="B423" s="135"/>
      <c r="C423" s="135"/>
      <c r="D423" s="136" t="s">
        <v>255</v>
      </c>
      <c r="E423" s="137">
        <v>0</v>
      </c>
      <c r="F423" s="137">
        <v>5.07</v>
      </c>
      <c r="G423" s="137">
        <v>0.15</v>
      </c>
      <c r="H423" s="138">
        <v>0.76</v>
      </c>
      <c r="I423" s="139"/>
      <c r="J423" s="139"/>
      <c r="K423" s="139"/>
    </row>
    <row r="424" spans="1:11" x14ac:dyDescent="0.25">
      <c r="A424" s="135"/>
      <c r="B424" s="135"/>
      <c r="C424" s="135"/>
      <c r="D424" s="136" t="s">
        <v>256</v>
      </c>
      <c r="E424" s="137">
        <v>0</v>
      </c>
      <c r="F424" s="137">
        <v>5.08</v>
      </c>
      <c r="G424" s="137">
        <v>0.15</v>
      </c>
      <c r="H424" s="138">
        <v>0.76</v>
      </c>
      <c r="I424" s="139"/>
      <c r="J424" s="139"/>
      <c r="K424" s="139"/>
    </row>
    <row r="425" spans="1:11" x14ac:dyDescent="0.25">
      <c r="A425" s="135"/>
      <c r="B425" s="135"/>
      <c r="C425" s="135"/>
      <c r="D425" s="136" t="s">
        <v>257</v>
      </c>
      <c r="E425" s="137">
        <v>0</v>
      </c>
      <c r="F425" s="137">
        <v>0.89</v>
      </c>
      <c r="G425" s="137">
        <v>0.15</v>
      </c>
      <c r="H425" s="138">
        <v>0.13</v>
      </c>
      <c r="I425" s="139"/>
      <c r="J425" s="139"/>
      <c r="K425" s="139"/>
    </row>
    <row r="426" spans="1:11" x14ac:dyDescent="0.25">
      <c r="A426" s="135"/>
      <c r="B426" s="135"/>
      <c r="C426" s="135"/>
      <c r="D426" s="136" t="s">
        <v>258</v>
      </c>
      <c r="E426" s="137">
        <v>0</v>
      </c>
      <c r="F426" s="137">
        <v>0.89</v>
      </c>
      <c r="G426" s="137">
        <v>0.15</v>
      </c>
      <c r="H426" s="138">
        <v>0.13</v>
      </c>
      <c r="I426" s="139"/>
      <c r="J426" s="139"/>
      <c r="K426" s="139"/>
    </row>
    <row r="427" spans="1:11" x14ac:dyDescent="0.25">
      <c r="A427" s="130"/>
      <c r="B427" s="130"/>
      <c r="C427" s="130"/>
      <c r="D427" s="131" t="s">
        <v>259</v>
      </c>
      <c r="E427" s="132">
        <v>0</v>
      </c>
      <c r="F427" s="132">
        <v>1.1499999999999999</v>
      </c>
      <c r="G427" s="132">
        <v>0.15</v>
      </c>
      <c r="H427" s="133">
        <v>0.17</v>
      </c>
      <c r="I427" s="134"/>
      <c r="J427" s="134"/>
      <c r="K427" s="134"/>
    </row>
    <row r="428" spans="1:11" ht="18" customHeight="1" x14ac:dyDescent="0.25">
      <c r="A428" s="119" t="s">
        <v>394</v>
      </c>
      <c r="B428" s="120" t="s">
        <v>14</v>
      </c>
      <c r="C428" s="120" t="s">
        <v>261</v>
      </c>
      <c r="D428" s="121" t="s">
        <v>262</v>
      </c>
      <c r="E428" s="122"/>
      <c r="F428" s="122"/>
      <c r="G428" s="122"/>
      <c r="H428" s="123"/>
      <c r="I428" s="124">
        <v>1</v>
      </c>
      <c r="J428" s="167"/>
      <c r="K428" s="125">
        <f>+ROUND(ROUND(I428,2)*ROUND(J428,2),2)</f>
        <v>0</v>
      </c>
    </row>
    <row r="429" spans="1:11" ht="185.25" customHeight="1" x14ac:dyDescent="0.25">
      <c r="A429" s="126"/>
      <c r="B429" s="126"/>
      <c r="C429" s="126"/>
      <c r="D429" s="127" t="s">
        <v>263</v>
      </c>
      <c r="E429" s="128"/>
      <c r="F429" s="128"/>
      <c r="G429" s="128"/>
      <c r="H429" s="128"/>
      <c r="I429" s="129"/>
      <c r="J429" s="129"/>
      <c r="K429" s="129"/>
    </row>
    <row r="430" spans="1:11" x14ac:dyDescent="0.25">
      <c r="A430" s="130"/>
      <c r="B430" s="130"/>
      <c r="C430" s="130"/>
      <c r="D430" s="131" t="s">
        <v>264</v>
      </c>
      <c r="E430" s="132">
        <v>1</v>
      </c>
      <c r="F430" s="132">
        <v>0</v>
      </c>
      <c r="G430" s="132">
        <v>0</v>
      </c>
      <c r="H430" s="133">
        <v>1</v>
      </c>
      <c r="I430" s="134"/>
      <c r="J430" s="134"/>
      <c r="K430" s="134"/>
    </row>
    <row r="431" spans="1:11" ht="18" customHeight="1" x14ac:dyDescent="0.25">
      <c r="A431" s="119" t="s">
        <v>395</v>
      </c>
      <c r="B431" s="120" t="s">
        <v>14</v>
      </c>
      <c r="C431" s="120" t="s">
        <v>2</v>
      </c>
      <c r="D431" s="121" t="s">
        <v>265</v>
      </c>
      <c r="E431" s="122"/>
      <c r="F431" s="122"/>
      <c r="G431" s="122"/>
      <c r="H431" s="123"/>
      <c r="I431" s="124">
        <v>6</v>
      </c>
      <c r="J431" s="167"/>
      <c r="K431" s="125">
        <f>+ROUND(ROUND(I431,2)*ROUND(J431,2),2)</f>
        <v>0</v>
      </c>
    </row>
    <row r="432" spans="1:11" ht="129.94999999999999" customHeight="1" x14ac:dyDescent="0.25">
      <c r="A432" s="135"/>
      <c r="B432" s="135"/>
      <c r="C432" s="135"/>
      <c r="D432" s="127" t="s">
        <v>266</v>
      </c>
      <c r="E432" s="128"/>
      <c r="F432" s="128"/>
      <c r="G432" s="128"/>
      <c r="H432" s="128"/>
      <c r="I432" s="129"/>
      <c r="J432" s="129"/>
      <c r="K432" s="129"/>
    </row>
    <row r="433" spans="1:11" x14ac:dyDescent="0.25">
      <c r="A433" s="135"/>
      <c r="B433" s="135"/>
      <c r="C433" s="135"/>
      <c r="D433" s="147" t="s">
        <v>32</v>
      </c>
      <c r="E433" s="148"/>
      <c r="F433" s="148"/>
      <c r="G433" s="148"/>
      <c r="H433" s="149">
        <v>0</v>
      </c>
      <c r="I433" s="139"/>
      <c r="J433" s="139"/>
      <c r="K433" s="139"/>
    </row>
    <row r="434" spans="1:11" x14ac:dyDescent="0.25">
      <c r="A434" s="135"/>
      <c r="B434" s="135"/>
      <c r="C434" s="135"/>
      <c r="D434" s="136" t="s">
        <v>54</v>
      </c>
      <c r="E434" s="137">
        <v>1</v>
      </c>
      <c r="F434" s="137">
        <v>0</v>
      </c>
      <c r="G434" s="137">
        <v>0</v>
      </c>
      <c r="H434" s="138">
        <v>1</v>
      </c>
      <c r="I434" s="139"/>
      <c r="J434" s="139"/>
      <c r="K434" s="139"/>
    </row>
    <row r="435" spans="1:11" x14ac:dyDescent="0.25">
      <c r="A435" s="135"/>
      <c r="B435" s="135"/>
      <c r="C435" s="135"/>
      <c r="D435" s="136" t="s">
        <v>55</v>
      </c>
      <c r="E435" s="137">
        <v>1</v>
      </c>
      <c r="F435" s="137">
        <v>0</v>
      </c>
      <c r="G435" s="137">
        <v>0</v>
      </c>
      <c r="H435" s="138">
        <v>1</v>
      </c>
      <c r="I435" s="139"/>
      <c r="J435" s="139"/>
      <c r="K435" s="139"/>
    </row>
    <row r="436" spans="1:11" x14ac:dyDescent="0.25">
      <c r="A436" s="135"/>
      <c r="B436" s="135"/>
      <c r="C436" s="135"/>
      <c r="D436" s="136" t="s">
        <v>57</v>
      </c>
      <c r="E436" s="137">
        <v>1</v>
      </c>
      <c r="F436" s="137">
        <v>0</v>
      </c>
      <c r="G436" s="137">
        <v>0</v>
      </c>
      <c r="H436" s="138">
        <v>1</v>
      </c>
      <c r="I436" s="139"/>
      <c r="J436" s="139"/>
      <c r="K436" s="139"/>
    </row>
    <row r="437" spans="1:11" x14ac:dyDescent="0.25">
      <c r="A437" s="135"/>
      <c r="B437" s="135"/>
      <c r="C437" s="135"/>
      <c r="D437" s="147" t="s">
        <v>25</v>
      </c>
      <c r="E437" s="148"/>
      <c r="F437" s="148"/>
      <c r="G437" s="148"/>
      <c r="H437" s="149">
        <v>0</v>
      </c>
      <c r="I437" s="139"/>
      <c r="J437" s="139"/>
      <c r="K437" s="139"/>
    </row>
    <row r="438" spans="1:11" x14ac:dyDescent="0.25">
      <c r="A438" s="135"/>
      <c r="B438" s="135"/>
      <c r="C438" s="135"/>
      <c r="D438" s="131" t="s">
        <v>75</v>
      </c>
      <c r="E438" s="132">
        <v>3</v>
      </c>
      <c r="F438" s="132">
        <v>0</v>
      </c>
      <c r="G438" s="132">
        <v>0</v>
      </c>
      <c r="H438" s="133">
        <v>3</v>
      </c>
      <c r="I438" s="134"/>
      <c r="J438" s="134"/>
      <c r="K438" s="134"/>
    </row>
    <row r="439" spans="1:11" ht="18" customHeight="1" x14ac:dyDescent="0.25">
      <c r="A439" s="119" t="s">
        <v>396</v>
      </c>
      <c r="B439" s="120" t="s">
        <v>14</v>
      </c>
      <c r="C439" s="120" t="s">
        <v>29</v>
      </c>
      <c r="D439" s="121" t="s">
        <v>267</v>
      </c>
      <c r="E439" s="122"/>
      <c r="F439" s="122"/>
      <c r="G439" s="122"/>
      <c r="H439" s="123"/>
      <c r="I439" s="124">
        <v>116.10000000000002</v>
      </c>
      <c r="J439" s="167"/>
      <c r="K439" s="125">
        <f>+ROUND(ROUND(I439,2)*ROUND(J439,2),2)</f>
        <v>0</v>
      </c>
    </row>
    <row r="440" spans="1:11" ht="114.95" customHeight="1" x14ac:dyDescent="0.25">
      <c r="A440" s="135"/>
      <c r="B440" s="135"/>
      <c r="C440" s="135"/>
      <c r="D440" s="127" t="s">
        <v>268</v>
      </c>
      <c r="E440" s="128"/>
      <c r="F440" s="128"/>
      <c r="G440" s="128"/>
      <c r="H440" s="128"/>
      <c r="I440" s="129"/>
      <c r="J440" s="129"/>
      <c r="K440" s="129"/>
    </row>
    <row r="441" spans="1:11" x14ac:dyDescent="0.25">
      <c r="A441" s="135"/>
      <c r="B441" s="135"/>
      <c r="C441" s="135"/>
      <c r="D441" s="147" t="s">
        <v>25</v>
      </c>
      <c r="E441" s="148"/>
      <c r="F441" s="148"/>
      <c r="G441" s="148"/>
      <c r="H441" s="149">
        <v>0</v>
      </c>
      <c r="I441" s="139"/>
      <c r="J441" s="139"/>
      <c r="K441" s="139"/>
    </row>
    <row r="442" spans="1:11" x14ac:dyDescent="0.25">
      <c r="A442" s="135"/>
      <c r="B442" s="135"/>
      <c r="C442" s="135"/>
      <c r="D442" s="136" t="s">
        <v>269</v>
      </c>
      <c r="E442" s="137">
        <v>2.88</v>
      </c>
      <c r="F442" s="137">
        <v>0</v>
      </c>
      <c r="G442" s="137">
        <v>0</v>
      </c>
      <c r="H442" s="138">
        <v>2.88</v>
      </c>
      <c r="I442" s="139"/>
      <c r="J442" s="139"/>
      <c r="K442" s="139"/>
    </row>
    <row r="443" spans="1:11" x14ac:dyDescent="0.25">
      <c r="A443" s="135"/>
      <c r="B443" s="135"/>
      <c r="C443" s="135"/>
      <c r="D443" s="136" t="s">
        <v>270</v>
      </c>
      <c r="E443" s="137">
        <v>2.88</v>
      </c>
      <c r="F443" s="137">
        <v>0</v>
      </c>
      <c r="G443" s="137">
        <v>0</v>
      </c>
      <c r="H443" s="138">
        <v>2.88</v>
      </c>
      <c r="I443" s="139"/>
      <c r="J443" s="139"/>
      <c r="K443" s="139"/>
    </row>
    <row r="444" spans="1:11" x14ac:dyDescent="0.25">
      <c r="A444" s="135"/>
      <c r="B444" s="135"/>
      <c r="C444" s="135"/>
      <c r="D444" s="136" t="s">
        <v>271</v>
      </c>
      <c r="E444" s="137">
        <v>3.16</v>
      </c>
      <c r="F444" s="137">
        <v>0</v>
      </c>
      <c r="G444" s="137">
        <v>0</v>
      </c>
      <c r="H444" s="138">
        <v>3.16</v>
      </c>
      <c r="I444" s="139"/>
      <c r="J444" s="139"/>
      <c r="K444" s="139"/>
    </row>
    <row r="445" spans="1:11" x14ac:dyDescent="0.25">
      <c r="A445" s="135"/>
      <c r="B445" s="135"/>
      <c r="C445" s="135"/>
      <c r="D445" s="136" t="s">
        <v>272</v>
      </c>
      <c r="E445" s="137">
        <v>4.66</v>
      </c>
      <c r="F445" s="137">
        <v>0</v>
      </c>
      <c r="G445" s="137">
        <v>0</v>
      </c>
      <c r="H445" s="138">
        <v>4.66</v>
      </c>
      <c r="I445" s="139"/>
      <c r="J445" s="139"/>
      <c r="K445" s="139"/>
    </row>
    <row r="446" spans="1:11" ht="22.5" x14ac:dyDescent="0.25">
      <c r="A446" s="135"/>
      <c r="B446" s="135"/>
      <c r="C446" s="135"/>
      <c r="D446" s="136" t="s">
        <v>273</v>
      </c>
      <c r="E446" s="137">
        <v>2.88</v>
      </c>
      <c r="F446" s="137">
        <v>0</v>
      </c>
      <c r="G446" s="137">
        <v>0</v>
      </c>
      <c r="H446" s="138">
        <v>2.88</v>
      </c>
      <c r="I446" s="139"/>
      <c r="J446" s="139"/>
      <c r="K446" s="139"/>
    </row>
    <row r="447" spans="1:11" ht="22.5" x14ac:dyDescent="0.25">
      <c r="A447" s="135"/>
      <c r="B447" s="135"/>
      <c r="C447" s="135"/>
      <c r="D447" s="136" t="s">
        <v>274</v>
      </c>
      <c r="E447" s="137">
        <v>2.88</v>
      </c>
      <c r="F447" s="137">
        <v>0</v>
      </c>
      <c r="G447" s="137">
        <v>0</v>
      </c>
      <c r="H447" s="138">
        <v>2.88</v>
      </c>
      <c r="I447" s="139"/>
      <c r="J447" s="139"/>
      <c r="K447" s="139"/>
    </row>
    <row r="448" spans="1:11" ht="22.5" x14ac:dyDescent="0.25">
      <c r="A448" s="135"/>
      <c r="B448" s="135"/>
      <c r="C448" s="135"/>
      <c r="D448" s="136" t="s">
        <v>275</v>
      </c>
      <c r="E448" s="137">
        <v>3.36</v>
      </c>
      <c r="F448" s="137">
        <v>0</v>
      </c>
      <c r="G448" s="137">
        <v>0</v>
      </c>
      <c r="H448" s="138">
        <v>3.36</v>
      </c>
      <c r="I448" s="139"/>
      <c r="J448" s="139"/>
      <c r="K448" s="139"/>
    </row>
    <row r="449" spans="1:11" ht="22.5" x14ac:dyDescent="0.25">
      <c r="A449" s="135"/>
      <c r="B449" s="135"/>
      <c r="C449" s="135"/>
      <c r="D449" s="136" t="s">
        <v>276</v>
      </c>
      <c r="E449" s="137">
        <v>4.74</v>
      </c>
      <c r="F449" s="137">
        <v>0</v>
      </c>
      <c r="G449" s="137">
        <v>0</v>
      </c>
      <c r="H449" s="138">
        <v>4.74</v>
      </c>
      <c r="I449" s="139"/>
      <c r="J449" s="139"/>
      <c r="K449" s="139"/>
    </row>
    <row r="450" spans="1:11" x14ac:dyDescent="0.25">
      <c r="A450" s="135"/>
      <c r="B450" s="135"/>
      <c r="C450" s="135"/>
      <c r="D450" s="136" t="s">
        <v>277</v>
      </c>
      <c r="E450" s="137">
        <v>7.5</v>
      </c>
      <c r="F450" s="137">
        <v>0</v>
      </c>
      <c r="G450" s="137">
        <v>0</v>
      </c>
      <c r="H450" s="138">
        <v>7.5</v>
      </c>
      <c r="I450" s="139"/>
      <c r="J450" s="139"/>
      <c r="K450" s="139"/>
    </row>
    <row r="451" spans="1:11" x14ac:dyDescent="0.25">
      <c r="A451" s="135"/>
      <c r="B451" s="135"/>
      <c r="C451" s="135"/>
      <c r="D451" s="136" t="s">
        <v>278</v>
      </c>
      <c r="E451" s="137">
        <v>2.7</v>
      </c>
      <c r="F451" s="137">
        <v>0</v>
      </c>
      <c r="G451" s="137">
        <v>0</v>
      </c>
      <c r="H451" s="138">
        <v>2.7</v>
      </c>
      <c r="I451" s="139"/>
      <c r="J451" s="139"/>
      <c r="K451" s="139"/>
    </row>
    <row r="452" spans="1:11" x14ac:dyDescent="0.25">
      <c r="A452" s="135"/>
      <c r="B452" s="135"/>
      <c r="C452" s="135"/>
      <c r="D452" s="136" t="s">
        <v>279</v>
      </c>
      <c r="E452" s="137">
        <v>2.7</v>
      </c>
      <c r="F452" s="137">
        <v>0</v>
      </c>
      <c r="G452" s="137">
        <v>0</v>
      </c>
      <c r="H452" s="138">
        <v>2.7</v>
      </c>
      <c r="I452" s="139"/>
      <c r="J452" s="139"/>
      <c r="K452" s="139"/>
    </row>
    <row r="453" spans="1:11" x14ac:dyDescent="0.25">
      <c r="A453" s="135"/>
      <c r="B453" s="135"/>
      <c r="C453" s="135"/>
      <c r="D453" s="136" t="s">
        <v>280</v>
      </c>
      <c r="E453" s="137">
        <v>2.7</v>
      </c>
      <c r="F453" s="137">
        <v>0</v>
      </c>
      <c r="G453" s="137">
        <v>0</v>
      </c>
      <c r="H453" s="138">
        <v>2.7</v>
      </c>
      <c r="I453" s="139"/>
      <c r="J453" s="139"/>
      <c r="K453" s="139"/>
    </row>
    <row r="454" spans="1:11" x14ac:dyDescent="0.25">
      <c r="A454" s="135"/>
      <c r="B454" s="135"/>
      <c r="C454" s="135"/>
      <c r="D454" s="136" t="s">
        <v>281</v>
      </c>
      <c r="E454" s="137">
        <v>2.7</v>
      </c>
      <c r="F454" s="137">
        <v>0</v>
      </c>
      <c r="G454" s="137">
        <v>0</v>
      </c>
      <c r="H454" s="138">
        <v>2.7</v>
      </c>
      <c r="I454" s="139"/>
      <c r="J454" s="139"/>
      <c r="K454" s="139"/>
    </row>
    <row r="455" spans="1:11" x14ac:dyDescent="0.25">
      <c r="A455" s="135"/>
      <c r="B455" s="135"/>
      <c r="C455" s="135"/>
      <c r="D455" s="136" t="s">
        <v>282</v>
      </c>
      <c r="E455" s="137">
        <v>2.88</v>
      </c>
      <c r="F455" s="137">
        <v>0</v>
      </c>
      <c r="G455" s="137">
        <v>0</v>
      </c>
      <c r="H455" s="138">
        <v>2.88</v>
      </c>
      <c r="I455" s="139"/>
      <c r="J455" s="139"/>
      <c r="K455" s="139"/>
    </row>
    <row r="456" spans="1:11" x14ac:dyDescent="0.25">
      <c r="A456" s="135"/>
      <c r="B456" s="135"/>
      <c r="C456" s="135"/>
      <c r="D456" s="136" t="s">
        <v>283</v>
      </c>
      <c r="E456" s="137">
        <v>2.88</v>
      </c>
      <c r="F456" s="137">
        <v>0</v>
      </c>
      <c r="G456" s="137">
        <v>0</v>
      </c>
      <c r="H456" s="138">
        <v>2.88</v>
      </c>
      <c r="I456" s="139"/>
      <c r="J456" s="139"/>
      <c r="K456" s="139"/>
    </row>
    <row r="457" spans="1:11" x14ac:dyDescent="0.25">
      <c r="A457" s="135"/>
      <c r="B457" s="135"/>
      <c r="C457" s="135"/>
      <c r="D457" s="136" t="s">
        <v>284</v>
      </c>
      <c r="E457" s="137">
        <v>2.88</v>
      </c>
      <c r="F457" s="137">
        <v>0</v>
      </c>
      <c r="G457" s="137">
        <v>0</v>
      </c>
      <c r="H457" s="138">
        <v>2.88</v>
      </c>
      <c r="I457" s="139"/>
      <c r="J457" s="139"/>
      <c r="K457" s="139"/>
    </row>
    <row r="458" spans="1:11" x14ac:dyDescent="0.25">
      <c r="A458" s="135"/>
      <c r="B458" s="135"/>
      <c r="C458" s="135"/>
      <c r="D458" s="136" t="s">
        <v>285</v>
      </c>
      <c r="E458" s="137">
        <v>4.5999999999999996</v>
      </c>
      <c r="F458" s="137">
        <v>0</v>
      </c>
      <c r="G458" s="137">
        <v>0</v>
      </c>
      <c r="H458" s="138">
        <v>4.5999999999999996</v>
      </c>
      <c r="I458" s="139"/>
      <c r="J458" s="139"/>
      <c r="K458" s="139"/>
    </row>
    <row r="459" spans="1:11" x14ac:dyDescent="0.25">
      <c r="A459" s="135"/>
      <c r="B459" s="135"/>
      <c r="C459" s="135"/>
      <c r="D459" s="136" t="s">
        <v>286</v>
      </c>
      <c r="E459" s="137">
        <v>3.72</v>
      </c>
      <c r="F459" s="137">
        <v>0</v>
      </c>
      <c r="G459" s="137">
        <v>0</v>
      </c>
      <c r="H459" s="138">
        <v>3.72</v>
      </c>
      <c r="I459" s="139"/>
      <c r="J459" s="139"/>
      <c r="K459" s="139"/>
    </row>
    <row r="460" spans="1:11" x14ac:dyDescent="0.25">
      <c r="A460" s="135"/>
      <c r="B460" s="135"/>
      <c r="C460" s="135"/>
      <c r="D460" s="136" t="s">
        <v>287</v>
      </c>
      <c r="E460" s="137">
        <v>3.36</v>
      </c>
      <c r="F460" s="137">
        <v>0</v>
      </c>
      <c r="G460" s="137">
        <v>0</v>
      </c>
      <c r="H460" s="138">
        <v>3.36</v>
      </c>
      <c r="I460" s="139"/>
      <c r="J460" s="139"/>
      <c r="K460" s="139"/>
    </row>
    <row r="461" spans="1:11" x14ac:dyDescent="0.25">
      <c r="A461" s="135"/>
      <c r="B461" s="135"/>
      <c r="C461" s="135"/>
      <c r="D461" s="136" t="s">
        <v>288</v>
      </c>
      <c r="E461" s="137">
        <v>3.46</v>
      </c>
      <c r="F461" s="137">
        <v>0</v>
      </c>
      <c r="G461" s="137">
        <v>0</v>
      </c>
      <c r="H461" s="138">
        <v>3.46</v>
      </c>
      <c r="I461" s="139"/>
      <c r="J461" s="139"/>
      <c r="K461" s="139"/>
    </row>
    <row r="462" spans="1:11" x14ac:dyDescent="0.25">
      <c r="A462" s="135"/>
      <c r="B462" s="135"/>
      <c r="C462" s="135"/>
      <c r="D462" s="147" t="s">
        <v>33</v>
      </c>
      <c r="E462" s="148"/>
      <c r="F462" s="148"/>
      <c r="G462" s="148"/>
      <c r="H462" s="149">
        <v>0</v>
      </c>
      <c r="I462" s="139"/>
      <c r="J462" s="139"/>
      <c r="K462" s="139"/>
    </row>
    <row r="463" spans="1:11" x14ac:dyDescent="0.25">
      <c r="A463" s="135"/>
      <c r="B463" s="135"/>
      <c r="C463" s="135"/>
      <c r="D463" s="136" t="s">
        <v>289</v>
      </c>
      <c r="E463" s="137">
        <v>2.84</v>
      </c>
      <c r="F463" s="137">
        <v>0</v>
      </c>
      <c r="G463" s="137">
        <v>0</v>
      </c>
      <c r="H463" s="138">
        <v>2.84</v>
      </c>
      <c r="I463" s="139"/>
      <c r="J463" s="139"/>
      <c r="K463" s="139"/>
    </row>
    <row r="464" spans="1:11" x14ac:dyDescent="0.25">
      <c r="A464" s="135"/>
      <c r="B464" s="135"/>
      <c r="C464" s="135"/>
      <c r="D464" s="136" t="s">
        <v>290</v>
      </c>
      <c r="E464" s="137">
        <v>2.76</v>
      </c>
      <c r="F464" s="137">
        <v>0</v>
      </c>
      <c r="G464" s="137">
        <v>0</v>
      </c>
      <c r="H464" s="138">
        <v>2.76</v>
      </c>
      <c r="I464" s="139"/>
      <c r="J464" s="139"/>
      <c r="K464" s="139"/>
    </row>
    <row r="465" spans="1:11" x14ac:dyDescent="0.25">
      <c r="A465" s="135"/>
      <c r="B465" s="135"/>
      <c r="C465" s="135"/>
      <c r="D465" s="136" t="s">
        <v>291</v>
      </c>
      <c r="E465" s="137">
        <v>2.76</v>
      </c>
      <c r="F465" s="137">
        <v>0</v>
      </c>
      <c r="G465" s="137">
        <v>0</v>
      </c>
      <c r="H465" s="138">
        <v>2.76</v>
      </c>
      <c r="I465" s="139"/>
      <c r="J465" s="139"/>
      <c r="K465" s="139"/>
    </row>
    <row r="466" spans="1:11" x14ac:dyDescent="0.25">
      <c r="A466" s="135"/>
      <c r="B466" s="135"/>
      <c r="C466" s="135"/>
      <c r="D466" s="136" t="s">
        <v>292</v>
      </c>
      <c r="E466" s="137">
        <v>2.76</v>
      </c>
      <c r="F466" s="137">
        <v>0</v>
      </c>
      <c r="G466" s="137">
        <v>0</v>
      </c>
      <c r="H466" s="138">
        <v>2.76</v>
      </c>
      <c r="I466" s="139"/>
      <c r="J466" s="139"/>
      <c r="K466" s="139"/>
    </row>
    <row r="467" spans="1:11" x14ac:dyDescent="0.25">
      <c r="A467" s="135"/>
      <c r="B467" s="135"/>
      <c r="C467" s="135"/>
      <c r="D467" s="136" t="s">
        <v>293</v>
      </c>
      <c r="E467" s="137">
        <v>2.62</v>
      </c>
      <c r="F467" s="137">
        <v>0</v>
      </c>
      <c r="G467" s="137">
        <v>0</v>
      </c>
      <c r="H467" s="138">
        <v>2.62</v>
      </c>
      <c r="I467" s="139"/>
      <c r="J467" s="139"/>
      <c r="K467" s="139"/>
    </row>
    <row r="468" spans="1:11" x14ac:dyDescent="0.25">
      <c r="A468" s="135"/>
      <c r="B468" s="135"/>
      <c r="C468" s="135"/>
      <c r="D468" s="136" t="s">
        <v>294</v>
      </c>
      <c r="E468" s="137">
        <v>3.1</v>
      </c>
      <c r="F468" s="137">
        <v>0</v>
      </c>
      <c r="G468" s="137">
        <v>0</v>
      </c>
      <c r="H468" s="138">
        <v>3.1</v>
      </c>
      <c r="I468" s="139"/>
      <c r="J468" s="139"/>
      <c r="K468" s="139"/>
    </row>
    <row r="469" spans="1:11" x14ac:dyDescent="0.25">
      <c r="A469" s="135"/>
      <c r="B469" s="135"/>
      <c r="C469" s="135"/>
      <c r="D469" s="136" t="s">
        <v>295</v>
      </c>
      <c r="E469" s="137">
        <v>3.46</v>
      </c>
      <c r="F469" s="137">
        <v>0</v>
      </c>
      <c r="G469" s="137">
        <v>0</v>
      </c>
      <c r="H469" s="138">
        <v>3.46</v>
      </c>
      <c r="I469" s="139"/>
      <c r="J469" s="139"/>
      <c r="K469" s="139"/>
    </row>
    <row r="470" spans="1:11" x14ac:dyDescent="0.25">
      <c r="A470" s="135"/>
      <c r="B470" s="135"/>
      <c r="C470" s="135"/>
      <c r="D470" s="147" t="s">
        <v>34</v>
      </c>
      <c r="E470" s="148"/>
      <c r="F470" s="148"/>
      <c r="G470" s="148"/>
      <c r="H470" s="149">
        <v>0</v>
      </c>
      <c r="I470" s="139"/>
      <c r="J470" s="139"/>
      <c r="K470" s="139"/>
    </row>
    <row r="471" spans="1:11" x14ac:dyDescent="0.25">
      <c r="A471" s="135"/>
      <c r="B471" s="135"/>
      <c r="C471" s="135"/>
      <c r="D471" s="136" t="s">
        <v>296</v>
      </c>
      <c r="E471" s="137">
        <v>3.3</v>
      </c>
      <c r="F471" s="137">
        <v>0</v>
      </c>
      <c r="G471" s="137">
        <v>0</v>
      </c>
      <c r="H471" s="138">
        <v>3.3</v>
      </c>
      <c r="I471" s="139"/>
      <c r="J471" s="139"/>
      <c r="K471" s="139"/>
    </row>
    <row r="472" spans="1:11" x14ac:dyDescent="0.25">
      <c r="A472" s="135"/>
      <c r="B472" s="135"/>
      <c r="C472" s="135"/>
      <c r="D472" s="136" t="s">
        <v>297</v>
      </c>
      <c r="E472" s="137">
        <v>4.08</v>
      </c>
      <c r="F472" s="137">
        <v>0</v>
      </c>
      <c r="G472" s="137">
        <v>0</v>
      </c>
      <c r="H472" s="138">
        <v>4.08</v>
      </c>
      <c r="I472" s="139"/>
      <c r="J472" s="139"/>
      <c r="K472" s="139"/>
    </row>
    <row r="473" spans="1:11" x14ac:dyDescent="0.25">
      <c r="A473" s="135"/>
      <c r="B473" s="135"/>
      <c r="C473" s="135"/>
      <c r="D473" s="136" t="s">
        <v>298</v>
      </c>
      <c r="E473" s="137">
        <v>2.9</v>
      </c>
      <c r="F473" s="137">
        <v>0</v>
      </c>
      <c r="G473" s="137">
        <v>0</v>
      </c>
      <c r="H473" s="138">
        <v>2.9</v>
      </c>
      <c r="I473" s="139"/>
      <c r="J473" s="139"/>
      <c r="K473" s="139"/>
    </row>
    <row r="474" spans="1:11" x14ac:dyDescent="0.25">
      <c r="A474" s="135"/>
      <c r="B474" s="135"/>
      <c r="C474" s="135"/>
      <c r="D474" s="136" t="s">
        <v>299</v>
      </c>
      <c r="E474" s="137">
        <v>3.26</v>
      </c>
      <c r="F474" s="137">
        <v>0</v>
      </c>
      <c r="G474" s="137">
        <v>0</v>
      </c>
      <c r="H474" s="138">
        <v>3.26</v>
      </c>
      <c r="I474" s="139"/>
      <c r="J474" s="139"/>
      <c r="K474" s="139"/>
    </row>
    <row r="475" spans="1:11" x14ac:dyDescent="0.25">
      <c r="A475" s="135"/>
      <c r="B475" s="135"/>
      <c r="C475" s="135"/>
      <c r="D475" s="136" t="s">
        <v>300</v>
      </c>
      <c r="E475" s="137">
        <v>3.62</v>
      </c>
      <c r="F475" s="137">
        <v>0</v>
      </c>
      <c r="G475" s="137">
        <v>0</v>
      </c>
      <c r="H475" s="138">
        <v>3.62</v>
      </c>
      <c r="I475" s="139"/>
      <c r="J475" s="139"/>
      <c r="K475" s="139"/>
    </row>
    <row r="476" spans="1:11" x14ac:dyDescent="0.25">
      <c r="A476" s="135"/>
      <c r="B476" s="135"/>
      <c r="C476" s="135"/>
      <c r="D476" s="147" t="s">
        <v>35</v>
      </c>
      <c r="E476" s="148"/>
      <c r="F476" s="148"/>
      <c r="G476" s="148"/>
      <c r="H476" s="149">
        <v>0</v>
      </c>
      <c r="I476" s="139"/>
      <c r="J476" s="139"/>
      <c r="K476" s="139"/>
    </row>
    <row r="477" spans="1:11" x14ac:dyDescent="0.25">
      <c r="A477" s="135"/>
      <c r="B477" s="135"/>
      <c r="C477" s="135"/>
      <c r="D477" s="136" t="s">
        <v>301</v>
      </c>
      <c r="E477" s="137">
        <v>2.8</v>
      </c>
      <c r="F477" s="137">
        <v>0</v>
      </c>
      <c r="G477" s="137">
        <v>0</v>
      </c>
      <c r="H477" s="138">
        <v>2.8</v>
      </c>
      <c r="I477" s="139"/>
      <c r="J477" s="139"/>
      <c r="K477" s="139"/>
    </row>
    <row r="478" spans="1:11" x14ac:dyDescent="0.25">
      <c r="A478" s="135"/>
      <c r="B478" s="135"/>
      <c r="C478" s="135"/>
      <c r="D478" s="136" t="s">
        <v>302</v>
      </c>
      <c r="E478" s="137">
        <v>2.8</v>
      </c>
      <c r="F478" s="137">
        <v>0</v>
      </c>
      <c r="G478" s="137">
        <v>0</v>
      </c>
      <c r="H478" s="138">
        <v>2.8</v>
      </c>
      <c r="I478" s="139"/>
      <c r="J478" s="139"/>
      <c r="K478" s="139"/>
    </row>
    <row r="479" spans="1:11" x14ac:dyDescent="0.25">
      <c r="A479" s="130"/>
      <c r="B479" s="130"/>
      <c r="C479" s="130"/>
      <c r="D479" s="131" t="s">
        <v>303</v>
      </c>
      <c r="E479" s="132">
        <v>3.52</v>
      </c>
      <c r="F479" s="132">
        <v>0</v>
      </c>
      <c r="G479" s="132">
        <v>0</v>
      </c>
      <c r="H479" s="133">
        <v>3.52</v>
      </c>
      <c r="I479" s="134"/>
      <c r="J479" s="134"/>
      <c r="K479" s="134"/>
    </row>
    <row r="480" spans="1:11" ht="18" customHeight="1" x14ac:dyDescent="0.25">
      <c r="A480" s="119" t="s">
        <v>397</v>
      </c>
      <c r="B480" s="120" t="s">
        <v>14</v>
      </c>
      <c r="C480" s="120" t="s">
        <v>304</v>
      </c>
      <c r="D480" s="121" t="s">
        <v>305</v>
      </c>
      <c r="E480" s="122"/>
      <c r="F480" s="122"/>
      <c r="G480" s="122"/>
      <c r="H480" s="123"/>
      <c r="I480" s="124">
        <v>451.79999999999995</v>
      </c>
      <c r="J480" s="167"/>
      <c r="K480" s="125">
        <f>+ROUND(ROUND(I480,2)*ROUND(J480,2),2)</f>
        <v>0</v>
      </c>
    </row>
    <row r="481" spans="1:11" ht="189" customHeight="1" x14ac:dyDescent="0.25">
      <c r="A481" s="135"/>
      <c r="B481" s="135"/>
      <c r="C481" s="135"/>
      <c r="D481" s="127" t="s">
        <v>306</v>
      </c>
      <c r="E481" s="128"/>
      <c r="F481" s="128"/>
      <c r="G481" s="128"/>
      <c r="H481" s="128"/>
      <c r="I481" s="129"/>
      <c r="J481" s="129"/>
      <c r="K481" s="129"/>
    </row>
    <row r="482" spans="1:11" x14ac:dyDescent="0.25">
      <c r="A482" s="135"/>
      <c r="B482" s="135"/>
      <c r="C482" s="135"/>
      <c r="D482" s="147" t="s">
        <v>307</v>
      </c>
      <c r="E482" s="148"/>
      <c r="F482" s="148"/>
      <c r="G482" s="148"/>
      <c r="H482" s="149">
        <v>0</v>
      </c>
      <c r="I482" s="139"/>
      <c r="J482" s="139"/>
      <c r="K482" s="139"/>
    </row>
    <row r="483" spans="1:11" x14ac:dyDescent="0.25">
      <c r="A483" s="135"/>
      <c r="B483" s="135"/>
      <c r="C483" s="135"/>
      <c r="D483" s="136" t="s">
        <v>43</v>
      </c>
      <c r="E483" s="137">
        <v>0.6</v>
      </c>
      <c r="F483" s="137">
        <v>125</v>
      </c>
      <c r="G483" s="137">
        <v>0</v>
      </c>
      <c r="H483" s="138">
        <v>75</v>
      </c>
      <c r="I483" s="139"/>
      <c r="J483" s="139"/>
      <c r="K483" s="139"/>
    </row>
    <row r="484" spans="1:11" x14ac:dyDescent="0.25">
      <c r="A484" s="135"/>
      <c r="B484" s="135"/>
      <c r="C484" s="135"/>
      <c r="D484" s="136" t="s">
        <v>44</v>
      </c>
      <c r="E484" s="137">
        <v>0.6</v>
      </c>
      <c r="F484" s="137">
        <v>260</v>
      </c>
      <c r="G484" s="137">
        <v>0</v>
      </c>
      <c r="H484" s="138">
        <v>156</v>
      </c>
      <c r="I484" s="139"/>
      <c r="J484" s="139"/>
      <c r="K484" s="139"/>
    </row>
    <row r="485" spans="1:11" x14ac:dyDescent="0.25">
      <c r="A485" s="135"/>
      <c r="B485" s="135"/>
      <c r="C485" s="135"/>
      <c r="D485" s="136" t="s">
        <v>45</v>
      </c>
      <c r="E485" s="137">
        <v>0.6</v>
      </c>
      <c r="F485" s="137">
        <v>190</v>
      </c>
      <c r="G485" s="137">
        <v>0</v>
      </c>
      <c r="H485" s="138">
        <v>114</v>
      </c>
      <c r="I485" s="139"/>
      <c r="J485" s="139"/>
      <c r="K485" s="139"/>
    </row>
    <row r="486" spans="1:11" x14ac:dyDescent="0.25">
      <c r="A486" s="135"/>
      <c r="B486" s="135"/>
      <c r="C486" s="135"/>
      <c r="D486" s="136" t="s">
        <v>46</v>
      </c>
      <c r="E486" s="137">
        <v>0.6</v>
      </c>
      <c r="F486" s="137">
        <v>30</v>
      </c>
      <c r="G486" s="137">
        <v>0</v>
      </c>
      <c r="H486" s="138">
        <v>18</v>
      </c>
      <c r="I486" s="139"/>
      <c r="J486" s="139"/>
      <c r="K486" s="139"/>
    </row>
    <row r="487" spans="1:11" ht="22.5" x14ac:dyDescent="0.25">
      <c r="A487" s="135"/>
      <c r="B487" s="135"/>
      <c r="C487" s="135"/>
      <c r="D487" s="147" t="s">
        <v>308</v>
      </c>
      <c r="E487" s="148"/>
      <c r="F487" s="148"/>
      <c r="G487" s="148"/>
      <c r="H487" s="149">
        <v>0</v>
      </c>
      <c r="I487" s="139"/>
      <c r="J487" s="139"/>
      <c r="K487" s="139"/>
    </row>
    <row r="488" spans="1:11" x14ac:dyDescent="0.25">
      <c r="A488" s="135"/>
      <c r="B488" s="135"/>
      <c r="C488" s="135"/>
      <c r="D488" s="136" t="s">
        <v>309</v>
      </c>
      <c r="E488" s="137">
        <v>0.6</v>
      </c>
      <c r="F488" s="137">
        <v>32</v>
      </c>
      <c r="G488" s="137">
        <v>0</v>
      </c>
      <c r="H488" s="138">
        <v>19.2</v>
      </c>
      <c r="I488" s="139"/>
      <c r="J488" s="139"/>
      <c r="K488" s="139"/>
    </row>
    <row r="489" spans="1:11" x14ac:dyDescent="0.25">
      <c r="A489" s="135"/>
      <c r="B489" s="135"/>
      <c r="C489" s="135"/>
      <c r="D489" s="136" t="s">
        <v>310</v>
      </c>
      <c r="E489" s="137">
        <v>0.6</v>
      </c>
      <c r="F489" s="137">
        <v>74</v>
      </c>
      <c r="G489" s="137">
        <v>0</v>
      </c>
      <c r="H489" s="138">
        <v>44.4</v>
      </c>
      <c r="I489" s="139"/>
      <c r="J489" s="139"/>
      <c r="K489" s="139"/>
    </row>
    <row r="490" spans="1:11" x14ac:dyDescent="0.25">
      <c r="A490" s="130"/>
      <c r="B490" s="130"/>
      <c r="C490" s="130"/>
      <c r="D490" s="131" t="s">
        <v>311</v>
      </c>
      <c r="E490" s="132">
        <v>0.6</v>
      </c>
      <c r="F490" s="132">
        <v>42</v>
      </c>
      <c r="G490" s="132">
        <v>0</v>
      </c>
      <c r="H490" s="133">
        <v>25.2</v>
      </c>
      <c r="I490" s="134"/>
      <c r="J490" s="134"/>
      <c r="K490" s="134"/>
    </row>
    <row r="491" spans="1:11" ht="18" customHeight="1" x14ac:dyDescent="0.25">
      <c r="A491" s="119" t="s">
        <v>398</v>
      </c>
      <c r="B491" s="120" t="s">
        <v>14</v>
      </c>
      <c r="C491" s="120" t="s">
        <v>304</v>
      </c>
      <c r="D491" s="121" t="s">
        <v>312</v>
      </c>
      <c r="E491" s="122"/>
      <c r="F491" s="122"/>
      <c r="G491" s="122"/>
      <c r="H491" s="123"/>
      <c r="I491" s="124">
        <v>90.360000000000014</v>
      </c>
      <c r="J491" s="167"/>
      <c r="K491" s="125">
        <f>+ROUND(ROUND(I491,2)*ROUND(J491,2),2)</f>
        <v>0</v>
      </c>
    </row>
    <row r="492" spans="1:11" ht="129.94999999999999" customHeight="1" x14ac:dyDescent="0.25">
      <c r="A492" s="126"/>
      <c r="B492" s="126"/>
      <c r="C492" s="126"/>
      <c r="D492" s="127" t="s">
        <v>313</v>
      </c>
      <c r="E492" s="128"/>
      <c r="F492" s="128"/>
      <c r="G492" s="128"/>
      <c r="H492" s="128"/>
      <c r="I492" s="129"/>
      <c r="J492" s="129"/>
      <c r="K492" s="129"/>
    </row>
    <row r="493" spans="1:11" x14ac:dyDescent="0.25">
      <c r="A493" s="130"/>
      <c r="B493" s="130"/>
      <c r="C493" s="130"/>
      <c r="D493" s="131" t="s">
        <v>314</v>
      </c>
      <c r="E493" s="132">
        <v>0.2</v>
      </c>
      <c r="F493" s="132">
        <v>451.8</v>
      </c>
      <c r="G493" s="132">
        <v>0</v>
      </c>
      <c r="H493" s="133">
        <v>90.360000000000014</v>
      </c>
      <c r="I493" s="134"/>
      <c r="J493" s="134"/>
      <c r="K493" s="134"/>
    </row>
    <row r="494" spans="1:11" ht="18" customHeight="1" x14ac:dyDescent="0.25">
      <c r="A494" s="119" t="s">
        <v>399</v>
      </c>
      <c r="B494" s="120" t="s">
        <v>14</v>
      </c>
      <c r="C494" s="120" t="s">
        <v>304</v>
      </c>
      <c r="D494" s="121" t="s">
        <v>315</v>
      </c>
      <c r="E494" s="122"/>
      <c r="F494" s="122"/>
      <c r="G494" s="122"/>
      <c r="H494" s="123"/>
      <c r="I494" s="124">
        <v>52.2</v>
      </c>
      <c r="J494" s="167"/>
      <c r="K494" s="125">
        <f>+ROUND(ROUND(I494,2)*ROUND(J494,2),2)</f>
        <v>0</v>
      </c>
    </row>
    <row r="495" spans="1:11" ht="75" customHeight="1" x14ac:dyDescent="0.25">
      <c r="A495" s="135"/>
      <c r="B495" s="135"/>
      <c r="C495" s="135"/>
      <c r="D495" s="127" t="s">
        <v>316</v>
      </c>
      <c r="E495" s="128"/>
      <c r="F495" s="128"/>
      <c r="G495" s="128"/>
      <c r="H495" s="128"/>
      <c r="I495" s="129"/>
      <c r="J495" s="129"/>
      <c r="K495" s="129"/>
    </row>
    <row r="496" spans="1:11" x14ac:dyDescent="0.25">
      <c r="A496" s="135"/>
      <c r="B496" s="135"/>
      <c r="C496" s="135"/>
      <c r="D496" s="147" t="s">
        <v>307</v>
      </c>
      <c r="E496" s="148"/>
      <c r="F496" s="148"/>
      <c r="G496" s="148"/>
      <c r="H496" s="149">
        <v>0</v>
      </c>
      <c r="I496" s="139"/>
      <c r="J496" s="139"/>
      <c r="K496" s="139"/>
    </row>
    <row r="497" spans="1:11" x14ac:dyDescent="0.25">
      <c r="A497" s="135"/>
      <c r="B497" s="135"/>
      <c r="C497" s="135"/>
      <c r="D497" s="136" t="s">
        <v>43</v>
      </c>
      <c r="E497" s="137">
        <v>0.6</v>
      </c>
      <c r="F497" s="137">
        <v>40</v>
      </c>
      <c r="G497" s="137">
        <v>0</v>
      </c>
      <c r="H497" s="138">
        <v>24</v>
      </c>
      <c r="I497" s="139"/>
      <c r="J497" s="139"/>
      <c r="K497" s="139"/>
    </row>
    <row r="498" spans="1:11" x14ac:dyDescent="0.25">
      <c r="A498" s="135"/>
      <c r="B498" s="135"/>
      <c r="C498" s="135"/>
      <c r="D498" s="136" t="s">
        <v>44</v>
      </c>
      <c r="E498" s="137">
        <v>0.6</v>
      </c>
      <c r="F498" s="137">
        <v>20</v>
      </c>
      <c r="G498" s="137">
        <v>0</v>
      </c>
      <c r="H498" s="138">
        <v>12</v>
      </c>
      <c r="I498" s="139"/>
      <c r="J498" s="139"/>
      <c r="K498" s="139"/>
    </row>
    <row r="499" spans="1:11" x14ac:dyDescent="0.25">
      <c r="A499" s="135"/>
      <c r="B499" s="135"/>
      <c r="C499" s="135"/>
      <c r="D499" s="136" t="s">
        <v>45</v>
      </c>
      <c r="E499" s="137">
        <v>0.6</v>
      </c>
      <c r="F499" s="137">
        <v>20</v>
      </c>
      <c r="G499" s="137">
        <v>0</v>
      </c>
      <c r="H499" s="138">
        <v>12</v>
      </c>
      <c r="I499" s="139"/>
      <c r="J499" s="139"/>
      <c r="K499" s="139"/>
    </row>
    <row r="500" spans="1:11" ht="22.5" x14ac:dyDescent="0.25">
      <c r="A500" s="135"/>
      <c r="B500" s="135"/>
      <c r="C500" s="135"/>
      <c r="D500" s="147" t="s">
        <v>308</v>
      </c>
      <c r="E500" s="148"/>
      <c r="F500" s="148"/>
      <c r="G500" s="148"/>
      <c r="H500" s="149">
        <v>0</v>
      </c>
      <c r="I500" s="139"/>
      <c r="J500" s="139"/>
      <c r="K500" s="139"/>
    </row>
    <row r="501" spans="1:11" x14ac:dyDescent="0.25">
      <c r="A501" s="135"/>
      <c r="B501" s="135"/>
      <c r="C501" s="135"/>
      <c r="D501" s="131" t="s">
        <v>309</v>
      </c>
      <c r="E501" s="132">
        <v>0.6</v>
      </c>
      <c r="F501" s="132">
        <v>7</v>
      </c>
      <c r="G501" s="132">
        <v>0</v>
      </c>
      <c r="H501" s="133">
        <v>4.2</v>
      </c>
      <c r="I501" s="134"/>
      <c r="J501" s="134"/>
      <c r="K501" s="134"/>
    </row>
    <row r="502" spans="1:11" ht="18" customHeight="1" x14ac:dyDescent="0.25">
      <c r="A502" s="119" t="s">
        <v>400</v>
      </c>
      <c r="B502" s="120" t="s">
        <v>14</v>
      </c>
      <c r="C502" s="120" t="s">
        <v>222</v>
      </c>
      <c r="D502" s="121" t="s">
        <v>317</v>
      </c>
      <c r="E502" s="122"/>
      <c r="F502" s="122"/>
      <c r="G502" s="122"/>
      <c r="H502" s="123"/>
      <c r="I502" s="124">
        <v>52.2</v>
      </c>
      <c r="J502" s="167"/>
      <c r="K502" s="125">
        <f>+ROUND(ROUND(I502,2)*ROUND(J502,2),2)</f>
        <v>0</v>
      </c>
    </row>
    <row r="503" spans="1:11" ht="213.75" customHeight="1" x14ac:dyDescent="0.25">
      <c r="A503" s="135"/>
      <c r="B503" s="135"/>
      <c r="C503" s="135"/>
      <c r="D503" s="127" t="s">
        <v>318</v>
      </c>
      <c r="E503" s="128"/>
      <c r="F503" s="128"/>
      <c r="G503" s="128"/>
      <c r="H503" s="128"/>
      <c r="I503" s="129"/>
      <c r="J503" s="129"/>
      <c r="K503" s="129"/>
    </row>
    <row r="504" spans="1:11" x14ac:dyDescent="0.25">
      <c r="A504" s="135"/>
      <c r="B504" s="135"/>
      <c r="C504" s="135"/>
      <c r="D504" s="147" t="s">
        <v>307</v>
      </c>
      <c r="E504" s="148"/>
      <c r="F504" s="148"/>
      <c r="G504" s="148"/>
      <c r="H504" s="149">
        <v>0</v>
      </c>
      <c r="I504" s="139"/>
      <c r="J504" s="139"/>
      <c r="K504" s="139"/>
    </row>
    <row r="505" spans="1:11" x14ac:dyDescent="0.25">
      <c r="A505" s="135"/>
      <c r="B505" s="135"/>
      <c r="C505" s="135"/>
      <c r="D505" s="136" t="s">
        <v>43</v>
      </c>
      <c r="E505" s="137">
        <v>0.6</v>
      </c>
      <c r="F505" s="137">
        <v>40</v>
      </c>
      <c r="G505" s="137">
        <v>0</v>
      </c>
      <c r="H505" s="138">
        <v>24</v>
      </c>
      <c r="I505" s="139"/>
      <c r="J505" s="139"/>
      <c r="K505" s="139"/>
    </row>
    <row r="506" spans="1:11" x14ac:dyDescent="0.25">
      <c r="A506" s="135"/>
      <c r="B506" s="135"/>
      <c r="C506" s="135"/>
      <c r="D506" s="136" t="s">
        <v>44</v>
      </c>
      <c r="E506" s="137">
        <v>0.6</v>
      </c>
      <c r="F506" s="137">
        <v>20</v>
      </c>
      <c r="G506" s="137">
        <v>0</v>
      </c>
      <c r="H506" s="138">
        <v>12</v>
      </c>
      <c r="I506" s="139"/>
      <c r="J506" s="139"/>
      <c r="K506" s="139"/>
    </row>
    <row r="507" spans="1:11" x14ac:dyDescent="0.25">
      <c r="A507" s="135"/>
      <c r="B507" s="135"/>
      <c r="C507" s="135"/>
      <c r="D507" s="136" t="s">
        <v>45</v>
      </c>
      <c r="E507" s="137">
        <v>0.6</v>
      </c>
      <c r="F507" s="137">
        <v>20</v>
      </c>
      <c r="G507" s="137">
        <v>0</v>
      </c>
      <c r="H507" s="138">
        <v>12</v>
      </c>
      <c r="I507" s="139"/>
      <c r="J507" s="139"/>
      <c r="K507" s="139"/>
    </row>
    <row r="508" spans="1:11" ht="22.5" x14ac:dyDescent="0.25">
      <c r="A508" s="135"/>
      <c r="B508" s="135"/>
      <c r="C508" s="135"/>
      <c r="D508" s="147" t="s">
        <v>308</v>
      </c>
      <c r="E508" s="148"/>
      <c r="F508" s="148"/>
      <c r="G508" s="148"/>
      <c r="H508" s="149">
        <v>0</v>
      </c>
      <c r="I508" s="139"/>
      <c r="J508" s="139"/>
      <c r="K508" s="139"/>
    </row>
    <row r="509" spans="1:11" x14ac:dyDescent="0.25">
      <c r="A509" s="135"/>
      <c r="B509" s="135"/>
      <c r="C509" s="135"/>
      <c r="D509" s="131" t="s">
        <v>309</v>
      </c>
      <c r="E509" s="132">
        <v>0.6</v>
      </c>
      <c r="F509" s="132">
        <v>7</v>
      </c>
      <c r="G509" s="132">
        <v>0</v>
      </c>
      <c r="H509" s="133">
        <v>4.2</v>
      </c>
      <c r="I509" s="134"/>
      <c r="J509" s="134"/>
      <c r="K509" s="134"/>
    </row>
    <row r="510" spans="1:11" ht="18" customHeight="1" x14ac:dyDescent="0.25">
      <c r="A510" s="119" t="s">
        <v>401</v>
      </c>
      <c r="B510" s="120" t="s">
        <v>14</v>
      </c>
      <c r="C510" s="120" t="s">
        <v>222</v>
      </c>
      <c r="D510" s="121" t="s">
        <v>319</v>
      </c>
      <c r="E510" s="122"/>
      <c r="F510" s="122"/>
      <c r="G510" s="122"/>
      <c r="H510" s="123"/>
      <c r="I510" s="124">
        <v>69.599999999999994</v>
      </c>
      <c r="J510" s="167"/>
      <c r="K510" s="125">
        <f>+ROUND(ROUND(I510,2)*ROUND(J510,2),2)</f>
        <v>0</v>
      </c>
    </row>
    <row r="511" spans="1:11" ht="150" customHeight="1" x14ac:dyDescent="0.25">
      <c r="A511" s="135"/>
      <c r="B511" s="135"/>
      <c r="C511" s="135"/>
      <c r="D511" s="127" t="s">
        <v>320</v>
      </c>
      <c r="E511" s="128"/>
      <c r="F511" s="128"/>
      <c r="G511" s="128"/>
      <c r="H511" s="128"/>
      <c r="I511" s="129"/>
      <c r="J511" s="129"/>
      <c r="K511" s="129"/>
    </row>
    <row r="512" spans="1:11" ht="22.5" x14ac:dyDescent="0.25">
      <c r="A512" s="135"/>
      <c r="B512" s="135"/>
      <c r="C512" s="135"/>
      <c r="D512" s="147" t="s">
        <v>321</v>
      </c>
      <c r="E512" s="148"/>
      <c r="F512" s="148"/>
      <c r="G512" s="148"/>
      <c r="H512" s="149">
        <v>0</v>
      </c>
      <c r="I512" s="139"/>
      <c r="J512" s="139"/>
      <c r="K512" s="139"/>
    </row>
    <row r="513" spans="1:11" x14ac:dyDescent="0.25">
      <c r="A513" s="135"/>
      <c r="B513" s="135"/>
      <c r="C513" s="135"/>
      <c r="D513" s="136" t="s">
        <v>310</v>
      </c>
      <c r="E513" s="137">
        <v>0.6</v>
      </c>
      <c r="F513" s="137">
        <v>74</v>
      </c>
      <c r="G513" s="137">
        <v>0</v>
      </c>
      <c r="H513" s="138">
        <v>44.4</v>
      </c>
      <c r="I513" s="139"/>
      <c r="J513" s="139"/>
      <c r="K513" s="139"/>
    </row>
    <row r="514" spans="1:11" x14ac:dyDescent="0.25">
      <c r="A514" s="130"/>
      <c r="B514" s="130"/>
      <c r="C514" s="130"/>
      <c r="D514" s="131" t="s">
        <v>311</v>
      </c>
      <c r="E514" s="132">
        <v>0.6</v>
      </c>
      <c r="F514" s="132">
        <v>42</v>
      </c>
      <c r="G514" s="132">
        <v>0</v>
      </c>
      <c r="H514" s="133">
        <v>25.2</v>
      </c>
      <c r="I514" s="134"/>
      <c r="J514" s="134"/>
      <c r="K514" s="134"/>
    </row>
    <row r="515" spans="1:11" ht="18" customHeight="1" x14ac:dyDescent="0.25">
      <c r="A515" s="119" t="s">
        <v>402</v>
      </c>
      <c r="B515" s="120" t="s">
        <v>14</v>
      </c>
      <c r="C515" s="120" t="s">
        <v>2</v>
      </c>
      <c r="D515" s="121" t="s">
        <v>322</v>
      </c>
      <c r="E515" s="122"/>
      <c r="F515" s="122"/>
      <c r="G515" s="122"/>
      <c r="H515" s="123"/>
      <c r="I515" s="124">
        <v>1</v>
      </c>
      <c r="J515" s="167"/>
      <c r="K515" s="125">
        <f>+ROUND(ROUND(I515,2)*ROUND(J515,2),2)</f>
        <v>0</v>
      </c>
    </row>
    <row r="516" spans="1:11" ht="33.75" customHeight="1" x14ac:dyDescent="0.25">
      <c r="A516" s="126"/>
      <c r="B516" s="126"/>
      <c r="C516" s="126"/>
      <c r="D516" s="127" t="s">
        <v>323</v>
      </c>
      <c r="E516" s="128"/>
      <c r="F516" s="128"/>
      <c r="G516" s="128"/>
      <c r="H516" s="128"/>
      <c r="I516" s="129"/>
      <c r="J516" s="129"/>
      <c r="K516" s="129"/>
    </row>
    <row r="517" spans="1:11" x14ac:dyDescent="0.25">
      <c r="A517" s="130"/>
      <c r="B517" s="130"/>
      <c r="C517" s="130"/>
      <c r="D517" s="131" t="s">
        <v>324</v>
      </c>
      <c r="E517" s="132">
        <v>1</v>
      </c>
      <c r="F517" s="132">
        <v>0</v>
      </c>
      <c r="G517" s="132">
        <v>0</v>
      </c>
      <c r="H517" s="133">
        <v>1</v>
      </c>
      <c r="I517" s="134"/>
      <c r="J517" s="134"/>
      <c r="K517" s="134"/>
    </row>
    <row r="518" spans="1:11" x14ac:dyDescent="0.25">
      <c r="A518" s="169" t="s">
        <v>403</v>
      </c>
      <c r="B518" s="169" t="s">
        <v>14</v>
      </c>
      <c r="C518" s="169" t="s">
        <v>325</v>
      </c>
      <c r="D518" s="170" t="s">
        <v>418</v>
      </c>
      <c r="E518" s="171"/>
      <c r="F518" s="171"/>
      <c r="G518" s="171"/>
      <c r="H518" s="172"/>
      <c r="I518" s="173">
        <v>1</v>
      </c>
      <c r="J518" s="173">
        <f>+IF(OR(K547&lt;&gt;0,K548&lt;&gt;0),8100.67,IF(OR(J547&lt;&gt;0,J548&lt;&gt;0),+ROUND(8100.67*(+J547+J548),2),9639.8))</f>
        <v>9639.7999999999993</v>
      </c>
      <c r="K518" s="173">
        <f>+ROUND(ROUND(I518,2)*ROUND(J518,2),2)</f>
        <v>9639.7999999999993</v>
      </c>
    </row>
    <row r="519" spans="1:11" ht="90" customHeight="1" x14ac:dyDescent="0.25">
      <c r="A519" s="126"/>
      <c r="B519" s="126"/>
      <c r="C519" s="126"/>
      <c r="D519" s="127" t="s">
        <v>326</v>
      </c>
      <c r="E519" s="128"/>
      <c r="F519" s="128"/>
      <c r="G519" s="128"/>
      <c r="H519" s="128"/>
      <c r="I519" s="150"/>
      <c r="J519" s="150"/>
      <c r="K519" s="150"/>
    </row>
    <row r="520" spans="1:11" x14ac:dyDescent="0.25">
      <c r="A520" s="140"/>
      <c r="B520" s="141" t="s">
        <v>349</v>
      </c>
      <c r="C520" s="3"/>
      <c r="D520" s="142"/>
      <c r="E520" s="143"/>
      <c r="F520" s="3"/>
      <c r="G520" s="3"/>
      <c r="H520" s="144" t="s">
        <v>327</v>
      </c>
      <c r="I520" s="124"/>
      <c r="J520" s="145"/>
      <c r="K520" s="146">
        <f>SUM(K361:K519)</f>
        <v>9639.7999999999993</v>
      </c>
    </row>
    <row r="521" spans="1:11" x14ac:dyDescent="0.25">
      <c r="A521" s="114" t="s">
        <v>404</v>
      </c>
      <c r="B521" s="114" t="s">
        <v>10</v>
      </c>
      <c r="C521" s="114" t="s">
        <v>11</v>
      </c>
      <c r="D521" s="115" t="s">
        <v>328</v>
      </c>
      <c r="E521" s="116"/>
      <c r="F521" s="116"/>
      <c r="G521" s="116"/>
      <c r="H521" s="116"/>
      <c r="I521" s="118"/>
      <c r="J521" s="118"/>
      <c r="K521" s="118"/>
    </row>
    <row r="522" spans="1:11" ht="15" customHeight="1" x14ac:dyDescent="0.25">
      <c r="A522" s="119" t="s">
        <v>405</v>
      </c>
      <c r="B522" s="120" t="s">
        <v>14</v>
      </c>
      <c r="C522" s="120" t="s">
        <v>15</v>
      </c>
      <c r="D522" s="121" t="s">
        <v>329</v>
      </c>
      <c r="E522" s="122"/>
      <c r="F522" s="122"/>
      <c r="G522" s="122"/>
      <c r="H522" s="123"/>
      <c r="I522" s="124">
        <v>1</v>
      </c>
      <c r="J522" s="167"/>
      <c r="K522" s="125">
        <f>+ROUND(ROUND(I522,2)*ROUND(J522,2),2)</f>
        <v>0</v>
      </c>
    </row>
    <row r="523" spans="1:11" ht="80.099999999999994" customHeight="1" x14ac:dyDescent="0.25">
      <c r="A523" s="126"/>
      <c r="B523" s="126"/>
      <c r="C523" s="126"/>
      <c r="D523" s="127" t="s">
        <v>330</v>
      </c>
      <c r="E523" s="128"/>
      <c r="F523" s="128"/>
      <c r="G523" s="128"/>
      <c r="H523" s="128"/>
      <c r="I523" s="129"/>
      <c r="J523" s="129"/>
      <c r="K523" s="129"/>
    </row>
    <row r="524" spans="1:11" x14ac:dyDescent="0.25">
      <c r="A524" s="130"/>
      <c r="B524" s="130"/>
      <c r="C524" s="130"/>
      <c r="D524" s="131" t="s">
        <v>331</v>
      </c>
      <c r="E524" s="132">
        <v>1</v>
      </c>
      <c r="F524" s="132">
        <v>0</v>
      </c>
      <c r="G524" s="132">
        <v>0</v>
      </c>
      <c r="H524" s="133">
        <v>1</v>
      </c>
      <c r="I524" s="134"/>
      <c r="J524" s="134"/>
      <c r="K524" s="134"/>
    </row>
    <row r="525" spans="1:11" x14ac:dyDescent="0.25">
      <c r="A525" s="119" t="s">
        <v>406</v>
      </c>
      <c r="B525" s="120" t="s">
        <v>14</v>
      </c>
      <c r="C525" s="120" t="s">
        <v>261</v>
      </c>
      <c r="D525" s="121" t="s">
        <v>332</v>
      </c>
      <c r="E525" s="122"/>
      <c r="F525" s="122"/>
      <c r="G525" s="122"/>
      <c r="H525" s="123"/>
      <c r="I525" s="124">
        <v>1</v>
      </c>
      <c r="J525" s="167"/>
      <c r="K525" s="125">
        <f>+ROUND(ROUND(I525,2)*ROUND(J525,2),2)</f>
        <v>0</v>
      </c>
    </row>
    <row r="526" spans="1:11" ht="150" customHeight="1" x14ac:dyDescent="0.25">
      <c r="A526" s="126"/>
      <c r="B526" s="126"/>
      <c r="C526" s="126"/>
      <c r="D526" s="127" t="s">
        <v>333</v>
      </c>
      <c r="E526" s="128"/>
      <c r="F526" s="128"/>
      <c r="G526" s="128"/>
      <c r="H526" s="128"/>
      <c r="I526" s="129"/>
      <c r="J526" s="129"/>
      <c r="K526" s="129"/>
    </row>
    <row r="527" spans="1:11" x14ac:dyDescent="0.25">
      <c r="A527" s="135"/>
      <c r="B527" s="135"/>
      <c r="C527" s="135"/>
      <c r="D527" s="131" t="s">
        <v>331</v>
      </c>
      <c r="E527" s="132">
        <v>1</v>
      </c>
      <c r="F527" s="132">
        <v>0</v>
      </c>
      <c r="G527" s="132">
        <v>0</v>
      </c>
      <c r="H527" s="133">
        <v>1</v>
      </c>
      <c r="I527" s="134"/>
      <c r="J527" s="134"/>
      <c r="K527" s="134"/>
    </row>
    <row r="528" spans="1:11" x14ac:dyDescent="0.25">
      <c r="A528" s="140"/>
      <c r="B528" s="141" t="s">
        <v>349</v>
      </c>
      <c r="C528" s="3"/>
      <c r="D528" s="142"/>
      <c r="E528" s="143"/>
      <c r="F528" s="3"/>
      <c r="G528" s="3"/>
      <c r="H528" s="144" t="s">
        <v>334</v>
      </c>
      <c r="I528" s="124"/>
      <c r="J528" s="145"/>
      <c r="K528" s="146">
        <f>SUM(K522:K527)</f>
        <v>0</v>
      </c>
    </row>
    <row r="529" spans="1:11" x14ac:dyDescent="0.25">
      <c r="A529" s="114" t="s">
        <v>407</v>
      </c>
      <c r="B529" s="114" t="s">
        <v>10</v>
      </c>
      <c r="C529" s="114" t="s">
        <v>11</v>
      </c>
      <c r="D529" s="115" t="s">
        <v>335</v>
      </c>
      <c r="E529" s="116"/>
      <c r="F529" s="116"/>
      <c r="G529" s="116"/>
      <c r="H529" s="116"/>
      <c r="I529" s="118"/>
      <c r="J529" s="118"/>
      <c r="K529" s="118"/>
    </row>
    <row r="530" spans="1:11" x14ac:dyDescent="0.25">
      <c r="A530" s="119" t="s">
        <v>408</v>
      </c>
      <c r="B530" s="120" t="s">
        <v>14</v>
      </c>
      <c r="C530" s="120" t="s">
        <v>11</v>
      </c>
      <c r="D530" s="121" t="s">
        <v>336</v>
      </c>
      <c r="E530" s="122"/>
      <c r="F530" s="122"/>
      <c r="G530" s="122"/>
      <c r="H530" s="123"/>
      <c r="I530" s="124">
        <v>1</v>
      </c>
      <c r="J530" s="167"/>
      <c r="K530" s="125">
        <f>+ROUND(ROUND(I530,2)*ROUND(J530,2),2)</f>
        <v>0</v>
      </c>
    </row>
    <row r="531" spans="1:11" ht="33.75" customHeight="1" x14ac:dyDescent="0.25">
      <c r="A531" s="126"/>
      <c r="B531" s="126"/>
      <c r="C531" s="126"/>
      <c r="D531" s="127" t="s">
        <v>337</v>
      </c>
      <c r="E531" s="128"/>
      <c r="F531" s="128"/>
      <c r="G531" s="128"/>
      <c r="H531" s="128"/>
      <c r="I531" s="150"/>
      <c r="J531" s="150"/>
      <c r="K531" s="150"/>
    </row>
    <row r="532" spans="1:11" x14ac:dyDescent="0.25">
      <c r="A532" s="140"/>
      <c r="B532" s="141" t="s">
        <v>349</v>
      </c>
      <c r="C532" s="3"/>
      <c r="D532" s="142"/>
      <c r="E532" s="143"/>
      <c r="F532" s="3"/>
      <c r="G532" s="3"/>
      <c r="H532" s="144" t="s">
        <v>338</v>
      </c>
      <c r="I532" s="124"/>
      <c r="J532" s="145"/>
      <c r="K532" s="146">
        <f>SUM(K530:K531)</f>
        <v>0</v>
      </c>
    </row>
    <row r="533" spans="1:11" x14ac:dyDescent="0.25">
      <c r="A533" s="114" t="s">
        <v>409</v>
      </c>
      <c r="B533" s="114" t="s">
        <v>10</v>
      </c>
      <c r="C533" s="114" t="s">
        <v>11</v>
      </c>
      <c r="D533" s="115" t="s">
        <v>339</v>
      </c>
      <c r="E533" s="116"/>
      <c r="F533" s="116"/>
      <c r="G533" s="116"/>
      <c r="H533" s="116"/>
      <c r="I533" s="118"/>
      <c r="J533" s="118"/>
      <c r="K533" s="118"/>
    </row>
    <row r="534" spans="1:11" x14ac:dyDescent="0.25">
      <c r="A534" s="119" t="s">
        <v>410</v>
      </c>
      <c r="B534" s="120" t="s">
        <v>14</v>
      </c>
      <c r="C534" s="120" t="s">
        <v>15</v>
      </c>
      <c r="D534" s="121" t="s">
        <v>340</v>
      </c>
      <c r="E534" s="122"/>
      <c r="F534" s="122"/>
      <c r="G534" s="122"/>
      <c r="H534" s="123"/>
      <c r="I534" s="124">
        <v>1</v>
      </c>
      <c r="J534" s="167"/>
      <c r="K534" s="125">
        <f>+ROUND(ROUND(I534,2)*ROUND(J534,2),2)</f>
        <v>0</v>
      </c>
    </row>
    <row r="535" spans="1:11" ht="200.1" customHeight="1" x14ac:dyDescent="0.25">
      <c r="A535" s="126"/>
      <c r="B535" s="126"/>
      <c r="C535" s="126"/>
      <c r="D535" s="127" t="s">
        <v>341</v>
      </c>
      <c r="E535" s="128"/>
      <c r="F535" s="128"/>
      <c r="G535" s="128"/>
      <c r="H535" s="128"/>
      <c r="I535" s="129"/>
      <c r="J535" s="129"/>
      <c r="K535" s="129"/>
    </row>
    <row r="536" spans="1:11" x14ac:dyDescent="0.25">
      <c r="A536" s="130"/>
      <c r="B536" s="130"/>
      <c r="C536" s="130"/>
      <c r="D536" s="131" t="s">
        <v>331</v>
      </c>
      <c r="E536" s="132">
        <v>1</v>
      </c>
      <c r="F536" s="132">
        <v>0</v>
      </c>
      <c r="G536" s="132">
        <v>0</v>
      </c>
      <c r="H536" s="133">
        <v>1</v>
      </c>
      <c r="I536" s="134"/>
      <c r="J536" s="134"/>
      <c r="K536" s="134"/>
    </row>
    <row r="537" spans="1:11" x14ac:dyDescent="0.25">
      <c r="A537" s="119" t="s">
        <v>411</v>
      </c>
      <c r="B537" s="120" t="s">
        <v>14</v>
      </c>
      <c r="C537" s="120" t="s">
        <v>15</v>
      </c>
      <c r="D537" s="121" t="s">
        <v>342</v>
      </c>
      <c r="E537" s="122"/>
      <c r="F537" s="122"/>
      <c r="G537" s="122"/>
      <c r="H537" s="123"/>
      <c r="I537" s="124">
        <v>1</v>
      </c>
      <c r="J537" s="167"/>
      <c r="K537" s="125">
        <f>+ROUND(ROUND(I537,2)*ROUND(J537,2),2)</f>
        <v>0</v>
      </c>
    </row>
    <row r="538" spans="1:11" ht="80.099999999999994" customHeight="1" x14ac:dyDescent="0.25">
      <c r="A538" s="126"/>
      <c r="B538" s="126"/>
      <c r="C538" s="126"/>
      <c r="D538" s="127" t="s">
        <v>343</v>
      </c>
      <c r="E538" s="128"/>
      <c r="F538" s="128"/>
      <c r="G538" s="128"/>
      <c r="H538" s="128"/>
      <c r="I538" s="129"/>
      <c r="J538" s="129"/>
      <c r="K538" s="129"/>
    </row>
    <row r="539" spans="1:11" x14ac:dyDescent="0.25">
      <c r="A539" s="130"/>
      <c r="B539" s="130"/>
      <c r="C539" s="130"/>
      <c r="D539" s="131" t="s">
        <v>331</v>
      </c>
      <c r="E539" s="132">
        <v>1</v>
      </c>
      <c r="F539" s="132">
        <v>0</v>
      </c>
      <c r="G539" s="132">
        <v>0</v>
      </c>
      <c r="H539" s="133">
        <v>1</v>
      </c>
      <c r="I539" s="134"/>
      <c r="J539" s="134"/>
      <c r="K539" s="134"/>
    </row>
    <row r="540" spans="1:11" ht="18" customHeight="1" x14ac:dyDescent="0.25">
      <c r="A540" s="119" t="s">
        <v>412</v>
      </c>
      <c r="B540" s="120" t="s">
        <v>14</v>
      </c>
      <c r="C540" s="120" t="s">
        <v>15</v>
      </c>
      <c r="D540" s="121" t="s">
        <v>344</v>
      </c>
      <c r="E540" s="122"/>
      <c r="F540" s="122"/>
      <c r="G540" s="122"/>
      <c r="H540" s="123"/>
      <c r="I540" s="124">
        <v>1</v>
      </c>
      <c r="J540" s="167"/>
      <c r="K540" s="125">
        <f>+ROUND(ROUND(I540,2)*ROUND(J540,2),2)</f>
        <v>0</v>
      </c>
    </row>
    <row r="541" spans="1:11" ht="90" customHeight="1" x14ac:dyDescent="0.25">
      <c r="A541" s="126"/>
      <c r="B541" s="126"/>
      <c r="C541" s="126"/>
      <c r="D541" s="127" t="s">
        <v>345</v>
      </c>
      <c r="E541" s="128"/>
      <c r="F541" s="128"/>
      <c r="G541" s="128"/>
      <c r="H541" s="128"/>
      <c r="I541" s="129"/>
      <c r="J541" s="129"/>
      <c r="K541" s="129"/>
    </row>
    <row r="542" spans="1:11" x14ac:dyDescent="0.25">
      <c r="A542" s="130"/>
      <c r="B542" s="130"/>
      <c r="C542" s="130"/>
      <c r="D542" s="131" t="s">
        <v>331</v>
      </c>
      <c r="E542" s="132">
        <v>1</v>
      </c>
      <c r="F542" s="132">
        <v>0</v>
      </c>
      <c r="G542" s="132">
        <v>0</v>
      </c>
      <c r="H542" s="133">
        <v>1</v>
      </c>
      <c r="I542" s="134"/>
      <c r="J542" s="134"/>
      <c r="K542" s="134"/>
    </row>
    <row r="543" spans="1:11" x14ac:dyDescent="0.25">
      <c r="A543" s="119" t="s">
        <v>413</v>
      </c>
      <c r="B543" s="120" t="s">
        <v>14</v>
      </c>
      <c r="C543" s="120" t="s">
        <v>15</v>
      </c>
      <c r="D543" s="121" t="s">
        <v>346</v>
      </c>
      <c r="E543" s="122"/>
      <c r="F543" s="122"/>
      <c r="G543" s="122"/>
      <c r="H543" s="123"/>
      <c r="I543" s="124">
        <v>1</v>
      </c>
      <c r="J543" s="167"/>
      <c r="K543" s="125">
        <f>+ROUND(ROUND(I543,2)*ROUND(J543,2),2)</f>
        <v>0</v>
      </c>
    </row>
    <row r="544" spans="1:11" ht="150" customHeight="1" x14ac:dyDescent="0.25">
      <c r="A544" s="126"/>
      <c r="B544" s="126"/>
      <c r="C544" s="126"/>
      <c r="D544" s="127" t="s">
        <v>347</v>
      </c>
      <c r="E544" s="128"/>
      <c r="F544" s="128"/>
      <c r="G544" s="128"/>
      <c r="H544" s="128"/>
      <c r="I544" s="150"/>
      <c r="J544" s="150"/>
      <c r="K544" s="150"/>
    </row>
    <row r="545" spans="1:11" x14ac:dyDescent="0.25">
      <c r="A545" s="140"/>
      <c r="B545" s="141" t="s">
        <v>349</v>
      </c>
      <c r="C545" s="3"/>
      <c r="D545" s="142"/>
      <c r="E545" s="143"/>
      <c r="F545" s="3"/>
      <c r="G545" s="3"/>
      <c r="H545" s="144" t="s">
        <v>348</v>
      </c>
      <c r="I545" s="124"/>
      <c r="J545" s="145"/>
      <c r="K545" s="146">
        <f>SUM(K534:K544)</f>
        <v>0</v>
      </c>
    </row>
    <row r="546" spans="1:11" x14ac:dyDescent="0.25">
      <c r="A546" s="153"/>
      <c r="B546" s="157" t="s">
        <v>349</v>
      </c>
      <c r="C546" s="153"/>
      <c r="D546" s="2"/>
      <c r="E546" s="3"/>
      <c r="F546" s="3"/>
      <c r="G546" s="4"/>
      <c r="H546" s="5" t="s">
        <v>419</v>
      </c>
      <c r="I546" s="6"/>
      <c r="J546" s="7"/>
      <c r="K546" s="146">
        <f>+K545+K532+K528+K520+K359+K338+K312+K35</f>
        <v>9639.7999999999993</v>
      </c>
    </row>
    <row r="547" spans="1:11" x14ac:dyDescent="0.25">
      <c r="A547" s="158"/>
      <c r="B547" s="157" t="s">
        <v>349</v>
      </c>
      <c r="C547" s="158"/>
      <c r="D547" s="64" t="s">
        <v>420</v>
      </c>
      <c r="E547" s="64"/>
      <c r="F547" s="64"/>
      <c r="G547" s="64"/>
      <c r="H547" s="65"/>
      <c r="I547" s="8" t="str">
        <f>+IF(AND($K$546&gt;0,LEN(K547)&lt;=0,LEN(J547)&lt;=0),"13 %",IF(AND($K$546&gt;0,K547&gt;0,LEN(J547)&lt;=0),+(K547/$K$546),""))</f>
        <v>13 %</v>
      </c>
      <c r="J547" s="57"/>
      <c r="K547" s="168"/>
    </row>
    <row r="548" spans="1:11" x14ac:dyDescent="0.25">
      <c r="A548" s="158"/>
      <c r="B548" s="157" t="s">
        <v>349</v>
      </c>
      <c r="C548" s="158"/>
      <c r="D548" s="64" t="s">
        <v>421</v>
      </c>
      <c r="E548" s="64"/>
      <c r="F548" s="64"/>
      <c r="G548" s="64"/>
      <c r="H548" s="65"/>
      <c r="I548" s="8" t="str">
        <f>+IF(AND($K$546&gt;0,LEN(K548)&lt;=0,LEN(J548)&lt;=0)," 6 %",IF(AND($K$546&gt;0,K548&gt;0,LEN(J548)&lt;=0),+(K548/$K$546),""))</f>
        <v xml:space="preserve"> 6 %</v>
      </c>
      <c r="J548" s="58"/>
      <c r="K548" s="168"/>
    </row>
    <row r="549" spans="1:11" ht="30" customHeight="1" x14ac:dyDescent="0.25">
      <c r="A549" s="158"/>
      <c r="B549" s="157" t="s">
        <v>349</v>
      </c>
      <c r="C549" s="158"/>
      <c r="D549" s="64" t="s">
        <v>422</v>
      </c>
      <c r="E549" s="64"/>
      <c r="F549" s="64"/>
      <c r="G549" s="64"/>
      <c r="H549" s="65"/>
      <c r="I549" s="9"/>
      <c r="J549" s="10"/>
      <c r="K549" s="159" t="str">
        <f>+IF(COUNTA(J7:J544)&lt;56,"hay partidas sin ofertar",SUM(K546:K548))</f>
        <v>hay partidas sin ofertar</v>
      </c>
    </row>
    <row r="550" spans="1:11" ht="60" customHeight="1" x14ac:dyDescent="0.25">
      <c r="A550" s="160" t="s">
        <v>455</v>
      </c>
      <c r="B550" s="160"/>
      <c r="C550" s="160"/>
      <c r="D550" s="160"/>
      <c r="E550" s="160"/>
      <c r="F550" s="160"/>
      <c r="G550" s="160"/>
      <c r="H550" s="160"/>
      <c r="I550" s="160"/>
      <c r="J550" s="160"/>
      <c r="K550" s="160"/>
    </row>
    <row r="551" spans="1:11" s="162" customFormat="1" ht="39.950000000000003" customHeight="1" x14ac:dyDescent="0.2">
      <c r="A551" s="161" t="s">
        <v>456</v>
      </c>
      <c r="B551" s="161"/>
      <c r="C551" s="161"/>
      <c r="D551" s="161"/>
      <c r="E551" s="161"/>
      <c r="F551" s="161"/>
      <c r="G551" s="161"/>
      <c r="H551" s="161"/>
      <c r="I551" s="161"/>
      <c r="J551" s="161"/>
      <c r="K551" s="161"/>
    </row>
    <row r="552" spans="1:11" x14ac:dyDescent="0.25">
      <c r="A552" s="163"/>
      <c r="B552" s="163"/>
      <c r="C552" s="163"/>
      <c r="D552" s="163"/>
      <c r="E552" s="163"/>
      <c r="F552" s="163"/>
      <c r="G552" s="163"/>
      <c r="H552" s="163"/>
      <c r="I552" s="163"/>
      <c r="J552" s="163"/>
      <c r="K552" s="163"/>
    </row>
    <row r="553" spans="1:11" x14ac:dyDescent="0.25">
      <c r="A553" s="163"/>
      <c r="B553" s="163"/>
      <c r="C553" s="163"/>
      <c r="D553" s="163"/>
      <c r="E553" s="163"/>
      <c r="F553" s="163"/>
      <c r="G553" s="163"/>
      <c r="H553" s="163"/>
      <c r="I553" s="163"/>
      <c r="J553" s="163"/>
      <c r="K553" s="163"/>
    </row>
    <row r="554" spans="1:11" x14ac:dyDescent="0.25">
      <c r="B554" s="12" t="s">
        <v>457</v>
      </c>
      <c r="D554" s="94"/>
      <c r="E554" s="94"/>
      <c r="F554" s="94"/>
      <c r="G554" s="94"/>
      <c r="H554" s="94"/>
    </row>
  </sheetData>
  <sheetProtection algorithmName="SHA-512" hashValue="O+cTTL9QHgIsQYoRfuzFYTfCPFY0+8cSyCkGY8Z4RLo20BmRNMHKuKBP4rEjAIFRqKej+8H9Uj9J8xc0tarTug==" saltValue="Ud4t2TvPYEAPRyMFDmk+ew==" spinCount="100000" sheet="1" objects="1" scenarios="1" selectLockedCells="1" autoFilter="0"/>
  <autoFilter ref="A6:K551" xr:uid="{34D5BFF3-FE84-4A63-9A34-19B53088FBF0}"/>
  <mergeCells count="130">
    <mergeCell ref="D25:H25"/>
    <mergeCell ref="D26:H26"/>
    <mergeCell ref="D32:H32"/>
    <mergeCell ref="A550:K550"/>
    <mergeCell ref="A551:K551"/>
    <mergeCell ref="D554:H554"/>
    <mergeCell ref="A1:K1"/>
    <mergeCell ref="D15:H15"/>
    <mergeCell ref="D16:H16"/>
    <mergeCell ref="D18:H18"/>
    <mergeCell ref="D19:H19"/>
    <mergeCell ref="D22:H22"/>
    <mergeCell ref="D23:H23"/>
    <mergeCell ref="D7:H7"/>
    <mergeCell ref="D8:H8"/>
    <mergeCell ref="D9:H9"/>
    <mergeCell ref="D10:H10"/>
    <mergeCell ref="D12:H12"/>
    <mergeCell ref="D13:H13"/>
    <mergeCell ref="D38:H38"/>
    <mergeCell ref="D46:H46"/>
    <mergeCell ref="D47:H47"/>
    <mergeCell ref="D50:H50"/>
    <mergeCell ref="D51:H51"/>
    <mergeCell ref="D137:H137"/>
    <mergeCell ref="D33:H33"/>
    <mergeCell ref="D36:H36"/>
    <mergeCell ref="D37:H37"/>
    <mergeCell ref="D158:H158"/>
    <mergeCell ref="D236:H236"/>
    <mergeCell ref="D237:H237"/>
    <mergeCell ref="D250:H250"/>
    <mergeCell ref="D251:H251"/>
    <mergeCell ref="D264:H264"/>
    <mergeCell ref="D138:H138"/>
    <mergeCell ref="D141:H141"/>
    <mergeCell ref="D142:H142"/>
    <mergeCell ref="D146:H146"/>
    <mergeCell ref="D147:H147"/>
    <mergeCell ref="D157:H157"/>
    <mergeCell ref="D276:H276"/>
    <mergeCell ref="D278:H278"/>
    <mergeCell ref="D279:H279"/>
    <mergeCell ref="D281:H281"/>
    <mergeCell ref="D282:H282"/>
    <mergeCell ref="D285:H285"/>
    <mergeCell ref="D265:H265"/>
    <mergeCell ref="D268:H268"/>
    <mergeCell ref="D269:H269"/>
    <mergeCell ref="D271:H271"/>
    <mergeCell ref="D272:H272"/>
    <mergeCell ref="D275:H275"/>
    <mergeCell ref="D303:H303"/>
    <mergeCell ref="D308:H308"/>
    <mergeCell ref="D309:H309"/>
    <mergeCell ref="D313:H313"/>
    <mergeCell ref="D314:H314"/>
    <mergeCell ref="D315:H315"/>
    <mergeCell ref="D286:H286"/>
    <mergeCell ref="D289:H289"/>
    <mergeCell ref="D290:H290"/>
    <mergeCell ref="D296:H296"/>
    <mergeCell ref="D297:H297"/>
    <mergeCell ref="D302:H302"/>
    <mergeCell ref="D328:H328"/>
    <mergeCell ref="D330:H330"/>
    <mergeCell ref="D331:H331"/>
    <mergeCell ref="D333:H333"/>
    <mergeCell ref="D334:H334"/>
    <mergeCell ref="D336:H336"/>
    <mergeCell ref="D318:H318"/>
    <mergeCell ref="D319:H319"/>
    <mergeCell ref="D322:H322"/>
    <mergeCell ref="D323:H323"/>
    <mergeCell ref="D326:H326"/>
    <mergeCell ref="D327:H327"/>
    <mergeCell ref="D350:H350"/>
    <mergeCell ref="D351:H351"/>
    <mergeCell ref="D355:H355"/>
    <mergeCell ref="D356:H356"/>
    <mergeCell ref="D360:H360"/>
    <mergeCell ref="D361:H361"/>
    <mergeCell ref="D337:H337"/>
    <mergeCell ref="D339:H339"/>
    <mergeCell ref="D340:H340"/>
    <mergeCell ref="D341:H341"/>
    <mergeCell ref="D345:H345"/>
    <mergeCell ref="D346:H346"/>
    <mergeCell ref="D481:H481"/>
    <mergeCell ref="D491:H491"/>
    <mergeCell ref="D492:H492"/>
    <mergeCell ref="D494:H494"/>
    <mergeCell ref="D362:H362"/>
    <mergeCell ref="D428:H428"/>
    <mergeCell ref="D429:H429"/>
    <mergeCell ref="D431:H431"/>
    <mergeCell ref="D432:H432"/>
    <mergeCell ref="D439:H439"/>
    <mergeCell ref="D547:H547"/>
    <mergeCell ref="D548:H548"/>
    <mergeCell ref="D549:H549"/>
    <mergeCell ref="D525:H525"/>
    <mergeCell ref="D526:H526"/>
    <mergeCell ref="D529:H529"/>
    <mergeCell ref="D530:H530"/>
    <mergeCell ref="D531:H531"/>
    <mergeCell ref="D533:H533"/>
    <mergeCell ref="A2:K2"/>
    <mergeCell ref="D543:H543"/>
    <mergeCell ref="D544:H544"/>
    <mergeCell ref="D534:H534"/>
    <mergeCell ref="D535:H535"/>
    <mergeCell ref="D537:H537"/>
    <mergeCell ref="D538:H538"/>
    <mergeCell ref="D540:H540"/>
    <mergeCell ref="D541:H541"/>
    <mergeCell ref="D516:H516"/>
    <mergeCell ref="D518:H518"/>
    <mergeCell ref="D519:H519"/>
    <mergeCell ref="D521:H521"/>
    <mergeCell ref="D522:H522"/>
    <mergeCell ref="D523:H523"/>
    <mergeCell ref="D495:H495"/>
    <mergeCell ref="D502:H502"/>
    <mergeCell ref="D503:H503"/>
    <mergeCell ref="D510:H510"/>
    <mergeCell ref="D511:H511"/>
    <mergeCell ref="D515:H515"/>
    <mergeCell ref="D440:H440"/>
    <mergeCell ref="D480:H480"/>
  </mergeCells>
  <printOptions horizontalCentered="1"/>
  <pageMargins left="0.70866141732283472" right="0.51181102362204722" top="0.55118110236220474" bottom="0.55118110236220474" header="0.11811023622047245" footer="0.31496062992125984"/>
  <pageSetup paperSize="9" scale="73" fitToHeight="25" orientation="portrait" r:id="rId1"/>
  <headerFooter>
    <oddFooter>&amp;R &amp;P  /  &amp;N</oddFooter>
  </headerFooter>
  <ignoredErrors>
    <ignoredError sqref="A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C6E93-6ACA-48DD-BC83-A303D6184632}">
  <dimension ref="A3:J78"/>
  <sheetViews>
    <sheetView workbookViewId="0">
      <pane ySplit="3" topLeftCell="A4" activePane="bottomLeft" state="frozen"/>
      <selection pane="bottomLeft" sqref="A1:XFD1048576"/>
    </sheetView>
  </sheetViews>
  <sheetFormatPr baseColWidth="10" defaultRowHeight="15" x14ac:dyDescent="0.25"/>
  <cols>
    <col min="1" max="1" width="11.42578125" style="12"/>
    <col min="2" max="2" width="8.7109375" style="12" customWidth="1"/>
    <col min="3" max="3" width="5.7109375" style="12" customWidth="1"/>
    <col min="4" max="4" width="20.7109375" style="12" customWidth="1"/>
    <col min="5" max="5" width="14.85546875" style="12" customWidth="1"/>
    <col min="6" max="6" width="11.42578125" style="12"/>
    <col min="7" max="7" width="15.7109375" style="12" customWidth="1"/>
    <col min="8" max="8" width="23.5703125" style="12" customWidth="1"/>
    <col min="9" max="16384" width="11.42578125" style="12"/>
  </cols>
  <sheetData>
    <row r="3" spans="1:10" ht="18.75" x14ac:dyDescent="0.3">
      <c r="A3" s="11" t="s">
        <v>423</v>
      </c>
    </row>
    <row r="4" spans="1:10" ht="18.75" x14ac:dyDescent="0.3">
      <c r="A4" s="11"/>
    </row>
    <row r="5" spans="1:10" x14ac:dyDescent="0.25">
      <c r="F5" s="13" t="s">
        <v>6</v>
      </c>
      <c r="G5" s="14" t="s">
        <v>7</v>
      </c>
      <c r="H5" s="15"/>
      <c r="I5" s="16"/>
      <c r="J5" s="16"/>
    </row>
    <row r="6" spans="1:10" ht="15" customHeight="1" x14ac:dyDescent="0.25">
      <c r="A6" s="1" t="s">
        <v>403</v>
      </c>
      <c r="B6" s="1" t="s">
        <v>14</v>
      </c>
      <c r="C6" s="1" t="s">
        <v>325</v>
      </c>
      <c r="D6" s="18" t="s">
        <v>418</v>
      </c>
      <c r="E6" s="19"/>
      <c r="F6" s="20">
        <v>1</v>
      </c>
      <c r="G6" s="21">
        <v>8100.67</v>
      </c>
      <c r="H6" s="22"/>
      <c r="I6" s="16"/>
      <c r="J6" s="16"/>
    </row>
    <row r="7" spans="1:10" x14ac:dyDescent="0.25">
      <c r="A7" s="16"/>
      <c r="B7" s="16"/>
      <c r="C7" s="16"/>
      <c r="D7" s="16"/>
      <c r="E7" s="16"/>
      <c r="F7" s="16"/>
      <c r="G7" s="16"/>
      <c r="H7" s="16"/>
      <c r="I7" s="16"/>
      <c r="J7" s="16"/>
    </row>
    <row r="9" spans="1:10" ht="18.75" x14ac:dyDescent="0.3">
      <c r="A9" s="11" t="s">
        <v>424</v>
      </c>
      <c r="B9" s="11" t="s">
        <v>425</v>
      </c>
    </row>
    <row r="11" spans="1:10" x14ac:dyDescent="0.25">
      <c r="B11" s="23" t="s">
        <v>426</v>
      </c>
    </row>
    <row r="13" spans="1:10" x14ac:dyDescent="0.25">
      <c r="B13" s="16"/>
      <c r="C13" s="16"/>
      <c r="D13" s="16"/>
      <c r="F13" s="24" t="s">
        <v>6</v>
      </c>
      <c r="G13" s="25" t="s">
        <v>7</v>
      </c>
      <c r="H13" s="26" t="s">
        <v>8</v>
      </c>
    </row>
    <row r="14" spans="1:10" ht="15" customHeight="1" x14ac:dyDescent="0.25">
      <c r="B14" s="27"/>
      <c r="C14" s="27"/>
      <c r="D14" s="66" t="s">
        <v>420</v>
      </c>
      <c r="E14" s="67"/>
      <c r="F14" s="28" t="s">
        <v>427</v>
      </c>
      <c r="G14" s="29"/>
      <c r="H14" s="30" t="s">
        <v>428</v>
      </c>
    </row>
    <row r="15" spans="1:10" ht="15" customHeight="1" x14ac:dyDescent="0.25">
      <c r="B15" s="27"/>
      <c r="C15" s="27"/>
      <c r="D15" s="66" t="s">
        <v>421</v>
      </c>
      <c r="E15" s="67"/>
      <c r="F15" s="28" t="s">
        <v>429</v>
      </c>
      <c r="G15" s="31"/>
      <c r="H15" s="32" t="s">
        <v>428</v>
      </c>
    </row>
    <row r="16" spans="1:10" x14ac:dyDescent="0.25">
      <c r="B16" s="16"/>
      <c r="C16" s="16"/>
      <c r="D16" s="16"/>
    </row>
    <row r="17" spans="1:10" x14ac:dyDescent="0.25">
      <c r="B17" s="12" t="s">
        <v>430</v>
      </c>
    </row>
    <row r="19" spans="1:10" x14ac:dyDescent="0.25">
      <c r="F19" s="24" t="s">
        <v>6</v>
      </c>
      <c r="G19" s="25" t="s">
        <v>7</v>
      </c>
      <c r="H19" s="33" t="s">
        <v>8</v>
      </c>
    </row>
    <row r="20" spans="1:10" x14ac:dyDescent="0.25">
      <c r="A20" s="59" t="s">
        <v>403</v>
      </c>
      <c r="B20" s="20" t="str">
        <f>$B$6</f>
        <v>Partida</v>
      </c>
      <c r="C20" s="20" t="str">
        <f>$C$6</f>
        <v>PA</v>
      </c>
      <c r="D20" s="34" t="str">
        <f>$D$6</f>
        <v>INFRAESTRUCTURAS Y MODIFICACIONES (*)</v>
      </c>
      <c r="E20" s="35"/>
      <c r="F20" s="20">
        <f>$F$6</f>
        <v>1</v>
      </c>
      <c r="G20" s="21">
        <f>+ROUND(ROUND($G$6,2)*1.19,2)</f>
        <v>9639.7999999999993</v>
      </c>
      <c r="H20" s="21">
        <f>+ROUND(+F20*ROUND(G20,2),2)</f>
        <v>9639.7999999999993</v>
      </c>
    </row>
    <row r="24" spans="1:10" ht="18.75" x14ac:dyDescent="0.3">
      <c r="A24" s="11" t="s">
        <v>431</v>
      </c>
      <c r="B24" s="11" t="s">
        <v>432</v>
      </c>
    </row>
    <row r="26" spans="1:10" x14ac:dyDescent="0.25">
      <c r="B26" s="23" t="s">
        <v>433</v>
      </c>
    </row>
    <row r="28" spans="1:10" x14ac:dyDescent="0.25">
      <c r="F28" s="24" t="s">
        <v>6</v>
      </c>
      <c r="G28" s="25" t="s">
        <v>7</v>
      </c>
      <c r="H28" s="26" t="s">
        <v>8</v>
      </c>
    </row>
    <row r="29" spans="1:10" ht="15" customHeight="1" x14ac:dyDescent="0.25">
      <c r="B29" s="27"/>
      <c r="C29" s="27"/>
      <c r="D29" s="66" t="s">
        <v>420</v>
      </c>
      <c r="E29" s="67"/>
      <c r="F29" s="36" t="s">
        <v>434</v>
      </c>
      <c r="G29" s="29"/>
      <c r="H29" s="30" t="s">
        <v>435</v>
      </c>
    </row>
    <row r="30" spans="1:10" ht="15" customHeight="1" x14ac:dyDescent="0.25">
      <c r="B30" s="27"/>
      <c r="C30" s="27"/>
      <c r="D30" s="66" t="s">
        <v>421</v>
      </c>
      <c r="E30" s="67"/>
      <c r="F30" s="36" t="s">
        <v>436</v>
      </c>
      <c r="G30" s="31"/>
      <c r="H30" s="32" t="s">
        <v>437</v>
      </c>
    </row>
    <row r="31" spans="1:10" x14ac:dyDescent="0.25">
      <c r="A31" s="37"/>
      <c r="B31" s="37"/>
      <c r="C31" s="37"/>
      <c r="D31" s="37"/>
      <c r="E31" s="38"/>
      <c r="F31" s="39"/>
      <c r="G31" s="40"/>
      <c r="H31" s="41"/>
      <c r="I31" s="42"/>
      <c r="J31" s="42"/>
    </row>
    <row r="32" spans="1:10" x14ac:dyDescent="0.25">
      <c r="A32" s="37"/>
      <c r="B32" s="43" t="s">
        <v>438</v>
      </c>
      <c r="C32" s="37"/>
      <c r="D32" s="37"/>
      <c r="E32" s="38"/>
      <c r="F32" s="39"/>
      <c r="G32" s="40"/>
      <c r="H32" s="41"/>
      <c r="I32" s="42"/>
      <c r="J32" s="42"/>
    </row>
    <row r="34" spans="1:8" x14ac:dyDescent="0.25">
      <c r="B34" s="12" t="s">
        <v>439</v>
      </c>
    </row>
    <row r="36" spans="1:8" x14ac:dyDescent="0.25">
      <c r="F36" s="24" t="s">
        <v>6</v>
      </c>
      <c r="G36" s="25" t="s">
        <v>7</v>
      </c>
      <c r="H36" s="33" t="s">
        <v>8</v>
      </c>
    </row>
    <row r="37" spans="1:8" x14ac:dyDescent="0.25">
      <c r="A37" s="59" t="s">
        <v>403</v>
      </c>
      <c r="B37" s="20" t="str">
        <f>$B$6</f>
        <v>Partida</v>
      </c>
      <c r="C37" s="20" t="str">
        <f>$C$6</f>
        <v>PA</v>
      </c>
      <c r="D37" s="34" t="str">
        <f>$D$6</f>
        <v>INFRAESTRUCTURAS Y MODIFICACIONES (*)</v>
      </c>
      <c r="E37" s="35"/>
      <c r="F37" s="20">
        <f>$F$6</f>
        <v>1</v>
      </c>
      <c r="G37" s="21">
        <f>+ROUND($G$6,2)</f>
        <v>8100.67</v>
      </c>
      <c r="H37" s="21">
        <f>+ROUND(+F37*ROUND(G37,2),2)</f>
        <v>8100.67</v>
      </c>
    </row>
    <row r="41" spans="1:8" ht="18.75" x14ac:dyDescent="0.3">
      <c r="A41" s="11" t="s">
        <v>440</v>
      </c>
      <c r="B41" s="11" t="s">
        <v>441</v>
      </c>
    </row>
    <row r="43" spans="1:8" x14ac:dyDescent="0.25">
      <c r="B43" s="23" t="s">
        <v>442</v>
      </c>
    </row>
    <row r="46" spans="1:8" x14ac:dyDescent="0.25">
      <c r="F46" s="24" t="s">
        <v>6</v>
      </c>
      <c r="G46" s="25" t="s">
        <v>7</v>
      </c>
      <c r="H46" s="26" t="s">
        <v>8</v>
      </c>
    </row>
    <row r="47" spans="1:8" ht="15" customHeight="1" x14ac:dyDescent="0.25">
      <c r="B47" s="27"/>
      <c r="C47" s="27"/>
      <c r="D47" s="66" t="s">
        <v>420</v>
      </c>
      <c r="E47" s="67"/>
      <c r="F47" s="36"/>
      <c r="G47" s="44" t="s">
        <v>443</v>
      </c>
      <c r="H47" s="30" t="s">
        <v>428</v>
      </c>
    </row>
    <row r="48" spans="1:8" ht="15" customHeight="1" x14ac:dyDescent="0.25">
      <c r="B48" s="27"/>
      <c r="C48" s="27"/>
      <c r="D48" s="66" t="s">
        <v>421</v>
      </c>
      <c r="E48" s="67"/>
      <c r="F48" s="36"/>
      <c r="G48" s="45" t="s">
        <v>444</v>
      </c>
      <c r="H48" s="32" t="s">
        <v>428</v>
      </c>
    </row>
    <row r="50" spans="1:10" x14ac:dyDescent="0.25">
      <c r="A50" s="12" t="s">
        <v>445</v>
      </c>
    </row>
    <row r="52" spans="1:10" x14ac:dyDescent="0.25">
      <c r="F52" s="24" t="s">
        <v>6</v>
      </c>
      <c r="G52" s="25" t="s">
        <v>7</v>
      </c>
      <c r="H52" s="33" t="s">
        <v>8</v>
      </c>
    </row>
    <row r="53" spans="1:10" x14ac:dyDescent="0.25">
      <c r="A53" s="59" t="s">
        <v>403</v>
      </c>
      <c r="B53" s="20" t="str">
        <f>$B$6</f>
        <v>Partida</v>
      </c>
      <c r="C53" s="20" t="str">
        <f>$C$6</f>
        <v>PA</v>
      </c>
      <c r="D53" s="34" t="str">
        <f>$D$6</f>
        <v>INFRAESTRUCTURAS Y MODIFICACIONES (*)</v>
      </c>
      <c r="E53" s="35"/>
      <c r="F53" s="20">
        <f>$F$6</f>
        <v>1</v>
      </c>
      <c r="G53" s="46" t="str">
        <f>+$G$6&amp;" + XX % + YY %"</f>
        <v>8100,67 + XX % + YY %</v>
      </c>
      <c r="H53" s="47" t="str">
        <f>+$G$6&amp;" + XX % + YY %  *  CanPres"</f>
        <v>8100,67 + XX % + YY %  *  CanPres</v>
      </c>
    </row>
    <row r="58" spans="1:10" ht="23.25" x14ac:dyDescent="0.35">
      <c r="A58" s="48" t="s">
        <v>446</v>
      </c>
    </row>
    <row r="60" spans="1:10" x14ac:dyDescent="0.25">
      <c r="B60" s="12" t="s">
        <v>447</v>
      </c>
    </row>
    <row r="63" spans="1:10" x14ac:dyDescent="0.25">
      <c r="F63" s="24" t="s">
        <v>6</v>
      </c>
      <c r="G63" s="25" t="s">
        <v>7</v>
      </c>
      <c r="H63" s="26" t="s">
        <v>8</v>
      </c>
    </row>
    <row r="64" spans="1:10" x14ac:dyDescent="0.25">
      <c r="B64" s="27"/>
      <c r="C64" s="27"/>
      <c r="D64" s="66" t="s">
        <v>420</v>
      </c>
      <c r="E64" s="67"/>
      <c r="F64" s="36"/>
      <c r="G64" s="49">
        <v>0.1</v>
      </c>
      <c r="H64" s="30"/>
      <c r="J64" s="50"/>
    </row>
    <row r="65" spans="1:10" x14ac:dyDescent="0.25">
      <c r="B65" s="27"/>
      <c r="C65" s="27"/>
      <c r="D65" s="66" t="s">
        <v>421</v>
      </c>
      <c r="E65" s="67"/>
      <c r="F65" s="36"/>
      <c r="G65" s="51">
        <v>0.05</v>
      </c>
      <c r="H65" s="32"/>
    </row>
    <row r="67" spans="1:10" x14ac:dyDescent="0.25">
      <c r="A67" s="12" t="s">
        <v>448</v>
      </c>
    </row>
    <row r="69" spans="1:10" x14ac:dyDescent="0.25">
      <c r="F69" s="24" t="s">
        <v>6</v>
      </c>
      <c r="G69" s="25" t="s">
        <v>7</v>
      </c>
      <c r="H69" s="33" t="s">
        <v>8</v>
      </c>
    </row>
    <row r="70" spans="1:10" x14ac:dyDescent="0.25">
      <c r="A70" s="59" t="s">
        <v>403</v>
      </c>
      <c r="B70" s="17" t="s">
        <v>14</v>
      </c>
      <c r="C70" s="17" t="s">
        <v>325</v>
      </c>
      <c r="D70" s="34" t="str">
        <f>$D$6</f>
        <v>INFRAESTRUCTURAS Y MODIFICACIONES (*)</v>
      </c>
      <c r="E70" s="19"/>
      <c r="F70" s="52">
        <f>$F$6</f>
        <v>1</v>
      </c>
      <c r="G70" s="53">
        <f>+$G$6*(1+$G$64+$G$65)</f>
        <v>9315.7705000000005</v>
      </c>
      <c r="H70" s="54">
        <f t="shared" ref="H70" si="0">+ROUND(+F70*ROUND(G70,2),2)</f>
        <v>9315.77</v>
      </c>
      <c r="J70" s="55" t="str">
        <f>+ROUND($G$70,2)&amp;" = "&amp;ROUND(G6,2)&amp;" + "&amp;100*$G$64&amp;" % G.G. + "&amp;100*$G$65&amp;" % B.I."</f>
        <v>9315,77 = 8100,67 + 10 % G.G. + 5 % B.I.</v>
      </c>
    </row>
    <row r="71" spans="1:10" x14ac:dyDescent="0.25">
      <c r="J71" s="55"/>
    </row>
    <row r="76" spans="1:10" x14ac:dyDescent="0.25">
      <c r="A76" s="56" t="s">
        <v>449</v>
      </c>
    </row>
    <row r="77" spans="1:10" x14ac:dyDescent="0.25">
      <c r="A77" s="56" t="s">
        <v>450</v>
      </c>
    </row>
    <row r="78" spans="1:10" x14ac:dyDescent="0.25">
      <c r="A78" s="56" t="s">
        <v>451</v>
      </c>
    </row>
  </sheetData>
  <sheetProtection algorithmName="SHA-512" hashValue="W2VlrJu+dWJuSJQEBL9OQ97/SzMxuvN66cLWFDH7phYFF4kYFkoC2Nq6ZG1wN6t7JfmExfNVYRCrhtA58KIdNA==" saltValue="pBCdaONIGeEm1NQi7jpDng==" spinCount="100000" sheet="1" objects="1" scenarios="1" selectLockedCells="1" selectUnlockedCells="1"/>
  <mergeCells count="8">
    <mergeCell ref="D64:E64"/>
    <mergeCell ref="D65:E65"/>
    <mergeCell ref="D14:E14"/>
    <mergeCell ref="D15:E15"/>
    <mergeCell ref="D29:E29"/>
    <mergeCell ref="D30:E30"/>
    <mergeCell ref="D47:E47"/>
    <mergeCell ref="D48:E4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2025-09-02T07:39:45Z</cp:lastPrinted>
  <dcterms:created xsi:type="dcterms:W3CDTF">2025-08-29T16:18:47Z</dcterms:created>
  <dcterms:modified xsi:type="dcterms:W3CDTF">2025-09-02T07:50:18Z</dcterms:modified>
</cp:coreProperties>
</file>