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66925"/>
  <mc:AlternateContent xmlns:mc="http://schemas.openxmlformats.org/markup-compatibility/2006">
    <mc:Choice Requires="x15">
      <x15ac:absPath xmlns:x15ac="http://schemas.microsoft.com/office/spreadsheetml/2010/11/ac" url="D:\COMPRAS\GECOnw\___25exp\3860_PanelesMonumental_MBA-RRJ\"/>
    </mc:Choice>
  </mc:AlternateContent>
  <xr:revisionPtr revIDLastSave="0" documentId="8_{5D00CE57-1014-48E1-A1BD-50BBBCCA4AC2}" xr6:coauthVersionLast="36" xr6:coauthVersionMax="36" xr10:uidLastSave="{00000000-0000-0000-0000-000000000000}"/>
  <bookViews>
    <workbookView xWindow="0" yWindow="0" windowWidth="28635" windowHeight="12180" xr2:uid="{35E0FC0D-C6A8-4E84-AC10-6F710E1E2225}"/>
  </bookViews>
  <sheets>
    <sheet name="Anexo I pag 1 oferta" sheetId="8" r:id="rId1"/>
    <sheet name="Anexo I Tabla Desglose Precio" sheetId="6" r:id="rId2"/>
    <sheet name="COMO OFERTAR PARTIDAS FIJAS" sheetId="9" r:id="rId3"/>
  </sheets>
  <definedNames>
    <definedName name="_xlnm._FilterDatabase" localSheetId="1" hidden="1">'Anexo I Tabla Desglose Precio'!$A$6:$I$80</definedName>
    <definedName name="_xlnm.Print_Area" localSheetId="0">'Anexo I pag 1 oferta'!$A$3:$J$49</definedName>
    <definedName name="_xlnm.Print_Area" localSheetId="1">'Anexo I Tabla Desglose Precio'!$A$7:$I$87</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0" i="9" l="1"/>
  <c r="F70" i="9"/>
  <c r="H53" i="9"/>
  <c r="G53" i="9"/>
  <c r="F53" i="9"/>
  <c r="D53" i="9"/>
  <c r="C53" i="9"/>
  <c r="B53" i="9"/>
  <c r="G37" i="9"/>
  <c r="F37" i="9"/>
  <c r="H37" i="9" s="1"/>
  <c r="D37" i="9"/>
  <c r="C37" i="9"/>
  <c r="B37" i="9"/>
  <c r="G20" i="9"/>
  <c r="F20" i="9"/>
  <c r="H20" i="9" s="1"/>
  <c r="D20" i="9"/>
  <c r="C20" i="9"/>
  <c r="B20" i="9"/>
  <c r="I70" i="6"/>
  <c r="I65" i="6"/>
  <c r="I60" i="6"/>
  <c r="I56" i="6"/>
  <c r="I53" i="6"/>
  <c r="I51" i="6"/>
  <c r="I49" i="6"/>
  <c r="I46" i="6"/>
  <c r="I43" i="6"/>
  <c r="I41" i="6"/>
  <c r="H38" i="6"/>
  <c r="I38" i="6" s="1"/>
  <c r="I36" i="6"/>
  <c r="I33" i="6"/>
  <c r="I30" i="6"/>
  <c r="I27" i="6"/>
  <c r="I23" i="6"/>
  <c r="I20" i="6"/>
  <c r="I16" i="6"/>
  <c r="I13" i="6"/>
  <c r="I11" i="6"/>
  <c r="I8" i="6"/>
  <c r="H70" i="9" l="1"/>
  <c r="J70" i="9"/>
  <c r="I68" i="6"/>
  <c r="I63" i="6"/>
  <c r="I73" i="6"/>
  <c r="I58" i="6"/>
  <c r="I74" i="6" l="1"/>
  <c r="I77" i="6" s="1"/>
  <c r="B27" i="8" s="1"/>
  <c r="G75" i="6" l="1"/>
  <c r="G76" i="6"/>
</calcChain>
</file>

<file path=xl/sharedStrings.xml><?xml version="1.0" encoding="utf-8"?>
<sst xmlns="http://schemas.openxmlformats.org/spreadsheetml/2006/main" count="263" uniqueCount="163">
  <si>
    <t>Código</t>
  </si>
  <si>
    <t>Nat</t>
  </si>
  <si>
    <t>Ud</t>
  </si>
  <si>
    <t>Cantidad</t>
  </si>
  <si>
    <t>CanPres</t>
  </si>
  <si>
    <t>Pres</t>
  </si>
  <si>
    <t>ImpPres</t>
  </si>
  <si>
    <t>01</t>
  </si>
  <si>
    <t>Capítulo</t>
  </si>
  <si>
    <t/>
  </si>
  <si>
    <t>ADECUACIÓN ESCENARIO</t>
  </si>
  <si>
    <t>Partida</t>
  </si>
  <si>
    <t>M2</t>
  </si>
  <si>
    <t>DESMONTAJE PANELES</t>
  </si>
  <si>
    <t>M2. Desmontaje de elementos paneles a sustituir en el teatro, independientemente de la ubicación. Incluyendo todo lo necesario para realizarlo. Incluso retirada a punto limpio. Traslado de material en sacos desde el escenario hasta camión ubicado en la calle.</t>
  </si>
  <si>
    <t>Desmontaje paneles a sustituir</t>
  </si>
  <si>
    <t>UD</t>
  </si>
  <si>
    <t>DESMONTAJES GENERALES</t>
  </si>
  <si>
    <t>UD. Desmontaje de elementos a sustituir en el teatro (perfilería, ...), independientemente de la ubicación. Incluyendo todo lo necesario para realizarlo. Incluso retirada a punto limpio. Traslado de material en sacos desde su ubicación hasta camión ubicado en la calle.</t>
  </si>
  <si>
    <t>PANELADO DE MADERA 5 MM ESPESOR</t>
  </si>
  <si>
    <t>M2. Suministro e instalación de panelado vertical tipo TEISA o similar, de paramentos, mediante planchas fabricadas en tablero de fibras de 5 mm de espesor, rechapado en madera natural de fresno acabada barnizada en color fresno, con barniz extramate, calidad ignífuga. Paneles de medidas totales aproximadas de 2000*1200mm. Colocados sobre estructura de pino macizo de listones 40*40mm y/o rastreles del mismo material existentes.Incluida la instalación de paneles de distinto formato, en las piezas de remates.  Diseño y acabados según planos de Teisa a aprobar por la DF. Incluso instalación de entrecalle entre paneles de aproximadamente 3 mm de entrecalle entre paneles, de acabado igual al de los paneles. LAS CARACTERÍSTICAS TÉCNICAS DE LOS PANELES SE TIENEN QUE PODER VARIAR PARA SER LA TOTALIDAD DE LOS PANELES A SUSTITUIR EXACTAMENTE IGUALES A LOS EXISTENTES ACTUALMENTE, SÓLO VARIANDO EL COLOR, DE FORMA QUE SE MANTENGAN LAS CARACTERÍSTICAS ACÚSTICAS DEL TEATRO.</t>
  </si>
  <si>
    <t>Fila 1ª</t>
  </si>
  <si>
    <t>PANELADO DE MADERA 12 MM ESPESOR</t>
  </si>
  <si>
    <t>M2. Suministro e instalación de panelado vertical tipo TEISA o similar, de paramentos, mediante planchas fabricadas en tablero de fibras de 12 mm de espesor, acabado en chapa de madera natural de fresno, acabada, barnizada en su color, con barniz extramate, calidad ignífuga. Paneles de medidas totales aproximadas de 2000*1200mm. Colocados sobre estructura de pino macizo de listones 40*40mm y/o rastreles del mismo material existentes. Incluida la instalación de paneles de distinto formato, en las piezas de remates. Diseño y acabados según planos de Teisa a aprobar por la DF. Incluso instalación de entrecalle entre paneles de aproximadamente 3 mm de entrecalle entre paneles, de acabado igual al de los paneles. . LAS CARACTERÍSTICAS TÉCNICAS DE LOS PANELES SE TIENEN QUE PODER VARIAR PARA SER LA TOTALIDAD DE LOS PANELES A SUSTITUIR EXACTAMENTE IGUALES A LOS EXISTENTES ACTUALMENTE, SÓLO VARIANDO EL COLOR, DE FORMA QUE SE MANTENGAN LAS CARACTERÍSTICAS ACÚSTICAS DEL TEATRO.</t>
  </si>
  <si>
    <t>Zona superior</t>
  </si>
  <si>
    <t>Zona techo</t>
  </si>
  <si>
    <t>SANEADO Y PINTADO DE PARAMENTOS VERTICALES INTERIORES</t>
  </si>
  <si>
    <t>Cubrición de superficies, masillado y posterior pintado de paramentos verticales mediante dos capas con pintura plástica de color claro acabado mate, textura lisa, mano de fondo y dos manos cruzadas. Incluso medios auxiliares y pequeño material. El precio incluye la protección de los elementos del entorno que puedan verse afectados durante los trabajos y la resolución de puntos singulares.</t>
  </si>
  <si>
    <t>ML</t>
  </si>
  <si>
    <t>PERFIL ACERO INOXIDABLE</t>
  </si>
  <si>
    <t>Ml. Suministro y montaje de perfil, en acero inoxidable, con forma de ángulo a 90 º, en color a definir, de altura aproximada 5 cm, ancho aproximado 5 cm y longitud de 2 m. Incluso pequeño material de fijación y mano de obra.</t>
  </si>
  <si>
    <t>Montacargas</t>
  </si>
  <si>
    <t>Escenario</t>
  </si>
  <si>
    <t>RECHAPADO PUERTA</t>
  </si>
  <si>
    <t>Ud. Rechapado de puerta metálica existente, mediante tablero de fibras de 5mm de espesor, rechapados en madera nartural, de igual color y acabado que los paramentos, por una cara.  Incluso cajeados de mirilla, y herrajes.</t>
  </si>
  <si>
    <t>Puertas acceso patio butacas</t>
  </si>
  <si>
    <t>FORRADO ESCALÓN</t>
  </si>
  <si>
    <t>Ud. Suministro e instalación de forrado de escalón en frente y pisa en tablero de fibras de 13mm de espesor, rechapado en madera de fresno, acabado barnizado en su color, extramate.  Escalones de frente de 170mm, y pisa de 27mm aproximadamente.  Incluso pequeño material y mano de obra.</t>
  </si>
  <si>
    <t>Escalones</t>
  </si>
  <si>
    <t>CAJEADOS PASO DE CABLES</t>
  </si>
  <si>
    <t>Ud. Realización de cajeados para paso de cables o similar, según necesidades de los trabajos a realizar. Incluso pequeño material y mano de obra.</t>
  </si>
  <si>
    <t>Cajeados paso de cables o similar</t>
  </si>
  <si>
    <t>LISTONES DE PINO</t>
  </si>
  <si>
    <t>Ml. Listones 40*40mm de medidas aproximadas, de pino macizo para realización de rastreles, estructura de fijación.... Incluso pequeño material y mano de obra.</t>
  </si>
  <si>
    <t>PA</t>
  </si>
  <si>
    <t>Trabajos adicionales necesarios para reposición de alguna instalación en la zona a intervenir o elementos de obra.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</si>
  <si>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TRABAJOS DE CERRAJERÍA</t>
  </si>
  <si>
    <t>Ud. Trabajos de cerrajería a realizar para buena fijación de paneles, desmontaje de paneles u otras actuaciones (soporte de pantallas...). Incluso mano de obra.</t>
  </si>
  <si>
    <t>LIMPIEZA DE OBRA</t>
  </si>
  <si>
    <t>Limpieza general de obra. La zona deberá quedar perfectamente limpia sin restos de materiales, ni polvo. La partida incluye materiales, mano de obra, y todos los elementos necesarios para su correcta ejecución.</t>
  </si>
  <si>
    <t>MEDIOS AUXILIARES</t>
  </si>
  <si>
    <t>Montaje y desmontaje de medios auxiliares para realización de los trabajos (andamios, tijeras...). Los medios auxiliares a instalar dependerán de las necesidad., incluso p.p. de arriostramientos y colocación de mallas protectoras, y p.p. de medios auxiliares y trabajos previos de limpieza para apoyos. Según normativa CE y R.D. 2177/2004 y R.D. 1627/1997. Incluso documentación necesaria y certificados para su montaje y desmontaje.</t>
  </si>
  <si>
    <t>MEDIOS MECÁNICOS ELEVACIÓN PANELES</t>
  </si>
  <si>
    <t>Ud. Medios mecánicos de elevación de paneles para instalar, según proceda.</t>
  </si>
  <si>
    <t>PROTECCION Y DESPLAZAMIENTO DE MOBILIARIO</t>
  </si>
  <si>
    <t>Protección con plásticos y/o lonas de las zonas y del mobiliario, despeje, movimiento y traslado de mobiliario y demás enseres existentes dentro de la zona de actuacion, por medios manuales, para posibilitar los trabajos en fases y permitir que todo quede bien protegido durante la obra. incluso p.p de medios auxiliares, medios elevación, pequeño material y limpieza.</t>
  </si>
  <si>
    <t>TRAMITES ADMINISTRATIVOS / LICENCIA</t>
  </si>
  <si>
    <t>Redacción de documentación necesaria para la solicitud de licencia de obras y trámites administrativos; así como la tramitación de la licencia necesaria. Las tasas las abonará directamente RTVE, pero la tramitación y documentación corre a cargo de la empresa adjudicataria.</t>
  </si>
  <si>
    <t>DISEÑO INICIAL PANELADO</t>
  </si>
  <si>
    <t>Ud. Diseño inicial de panelado, sobre plano acotado, con dimensiones reales y a color, simulando cómo quedará el teatro con el nuevo panelado. Realización previa a la ejecución de trabajos. Su visto bueno será condición indispensable para la ejecución de los trabajos.</t>
  </si>
  <si>
    <t>Total 01</t>
  </si>
  <si>
    <t>02</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</si>
  <si>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</si>
  <si>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capacidad adecuada,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</si>
  <si>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02</t>
  </si>
  <si>
    <t>03</t>
  </si>
  <si>
    <t>SEGURIDAD Y SALUD</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</si>
  <si>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</si>
  <si>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03</t>
  </si>
  <si>
    <t>04</t>
  </si>
  <si>
    <t>CONTROL DE CALIDAD</t>
  </si>
  <si>
    <t>Conjunto de ensayos y pruebas necesarias según normativa para garantizar y certificar los materiales, calidad de la ejecución y correcto funcionamiento de las partidas que conforman el mismo, con el procedimiento que proceda.</t>
  </si>
  <si>
    <t>Total 04</t>
  </si>
  <si>
    <t>__N__</t>
  </si>
  <si>
    <t>t</t>
  </si>
  <si>
    <t>Resumen / comentario</t>
  </si>
  <si>
    <t>01_01</t>
  </si>
  <si>
    <t>01_02</t>
  </si>
  <si>
    <t>01_03</t>
  </si>
  <si>
    <t>01_04</t>
  </si>
  <si>
    <t>01_05</t>
  </si>
  <si>
    <t>01_06</t>
  </si>
  <si>
    <t>01_07</t>
  </si>
  <si>
    <t>01_08</t>
  </si>
  <si>
    <t>01_09</t>
  </si>
  <si>
    <t>01_10</t>
  </si>
  <si>
    <t>01_11</t>
  </si>
  <si>
    <t>01_12</t>
  </si>
  <si>
    <t>01_13</t>
  </si>
  <si>
    <t>01_14</t>
  </si>
  <si>
    <t>01_15</t>
  </si>
  <si>
    <t>01_16</t>
  </si>
  <si>
    <t>01_17</t>
  </si>
  <si>
    <t>01_18</t>
  </si>
  <si>
    <t>02_01</t>
  </si>
  <si>
    <t>03_01</t>
  </si>
  <si>
    <t>04_01</t>
  </si>
  <si>
    <t xml:space="preserve">	PRESUPUESTO EJECUCION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</si>
  <si>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</si>
  <si>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</si>
  <si>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</si>
  <si>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t>13 %</t>
  </si>
  <si>
    <t xml:space="preserve"> 6 %</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</si>
  <si>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</si>
  <si>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</si>
  <si>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S-03860-2025 - Sustitución paneles frontales escenario Teatro Monumental MADRID</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</si>
  <si>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</si>
  <si>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</si>
  <si>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</si>
  <si>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</si>
  <si>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t xml:space="preserve">(**) Deberán presupuestarse todas las partidas de los capítulos 01 a 4. En caso de incluirse alguna partida con importe cero se considerará ofertada SIN COSTE para CRTVE.
</t>
  </si>
  <si>
    <t>(*) El importe de la partida 01.11 es una cantidad fija, no se puede variar y debe ser mantenido en la tabla y sumado en el total de la oferta
Si los precios unitarios se ofertan sin Gastos Generales (G.G.) y/o Beneficio Industrial (B.I.) incluidos la partida 01.11  se ofertará por 3.500,00 €., si no se detallan importes en (a) o (b)  01.11 se ofertará por 4.165,00 €, (13 % G.G. y  6% B.I. incluidos), si en los precios unitarios ofertados se incluyesen % G.G. y B.I. distintos a los indicados, 01.11  se incrementará según los porcentajes  aplicados al resto de la oferta.</t>
  </si>
  <si>
    <t>NOTA IMPORTANTE: 
ESTE ANEXO I Y LA TABLA DESGLOSE PRECIO SE PRESENTARAN EN FORMATO PDF
DEBERA ESTAR FIRMADO POR DECLARANTE(S)</t>
  </si>
  <si>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</si>
  <si>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</si>
  <si>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</si>
  <si>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</si>
  <si>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</si>
  <si>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</si>
  <si>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</si>
  <si>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</si>
  <si>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</si>
  <si>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</si>
  <si>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</si>
  <si>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</si>
  <si>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</si>
  <si>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</si>
  <si>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</si>
  <si>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</si>
  <si>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</si>
  <si>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Expediente n.º S/03860/2025</t>
  </si>
  <si>
    <t>“Sustitución paneles frontales escenario Teatro Monumental MADRID”</t>
  </si>
  <si>
    <t>HAY TRES FORMAS DE OFERTAR LAS PARTIDAS FIJAS, QUE APARECEN EN AZUL Y SON, en este expediente, según mediciones:</t>
  </si>
  <si>
    <t>AYUDAS ALBAÑILERÍA A LAS INSTALACIONES (*)</t>
  </si>
  <si>
    <t>1)</t>
  </si>
  <si>
    <t>PARTIDAS FIJAS CON GASTOS GENERALES (13 %) Y BENEFICIO INDUSTRIAL (6 %) INCLUIDOS EN CADA PARTIDA</t>
  </si>
  <si>
    <t xml:space="preserve">No se detalla NINGUN importe en G.G.-B.I. (AUTOMATICAMENTE se asume por defecto GG 13%- BI 6%) </t>
  </si>
  <si>
    <t>SIN IMPORTE</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</si>
  <si>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</si>
  <si>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</si>
  <si>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</si>
  <si>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</si>
  <si>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</si>
  <si>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</si>
  <si>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</si>
  <si>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</si>
  <si>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</si>
  <si>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</si>
  <si>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</si>
  <si>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</si>
  <si>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</si>
  <si>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</si>
  <si>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</si>
  <si>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</si>
  <si>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</si>
  <si>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</si>
  <si>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</si>
  <si>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 xml:space="preserve">MUY IMPORTANTE: </t>
  </si>
  <si>
    <t xml:space="preserve">SI SE DETALLA UN ALGUN % DIFERENTE COMO INCLUIDO EN CADA PARTIDA DEBEN CUMPLIMENTARSE OBLIGATORIAMENTE </t>
  </si>
  <si>
    <t xml:space="preserve">LOS % DE AMBAS CELDAS VERDES, SI NO SE COMPLETAN AMBOS LA FORMULA NO AJUSTARÁ CORRECTAMENTE LA PARTIDA FIJA </t>
  </si>
  <si>
    <t>AYUDAS ALBAÑILERÍA E INSTALACIONES (*)</t>
  </si>
  <si>
    <t xml:space="preserve">con D.N.I./NIE número  </t>
  </si>
  <si>
    <t xml:space="preserve">actuando en calidad de apoderado de la empresa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</si>
</sst>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1"/>
      <name val="Calibri"/>
      <family val="2"/>
      <scheme val="minor"/>
    </font>
    <font>
      <sz val="8"/>
      <color theme="0"/>
      <name val="Calibri"/>
      <family val="2"/>
      <scheme val="minor"/>
    </font>
    <font>
      <i/>
      <sz val="8"/>
      <name val="Calibri"/>
      <family val="2"/>
      <scheme val="minor"/>
    </font>
    <font>
      <b/>
      <sz val="11"/>
      <color rgb="FFFF0000"/>
      <name val="Calibri"/>
      <family val="2"/>
      <scheme val="minor"/>
    </font>
    <font>
      <b/>
      <i/>
      <sz val="11"/>
      <color rgb="FFFF0000"/>
      <name val="Calibri"/>
      <family val="2"/>
      <scheme val="minor"/>
    </font>
    <font>
      <b/>
      <sz val="8"/>
      <color rgb="FF0070C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1"/>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14"/>
      <color theme="1"/>
      <name val="Calibri"/>
      <family val="2"/>
      <scheme val="minor"/>
    </font>
    <font>
      <b/>
      <sz val="8"/>
      <color theme="1"/>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s>
  <fills count="9">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theme="8"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auto="1"/>
      </top>
      <bottom/>
      <diagonal/>
    </border>
    <border>
      <left style="thin">
        <color indexed="64"/>
      </left>
      <right/>
      <top style="thin">
        <color auto="1"/>
      </top>
      <bottom/>
      <diagonal/>
    </border>
    <border>
      <left/>
      <right style="thin">
        <color indexed="64"/>
      </right>
      <top style="thin">
        <color auto="1"/>
      </top>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diagonal/>
    </border>
  </borders>
  <cellStyleXfs count="1">
    <xf numFmtId="0" fontId="0" fillId="0" borderId="0"/>
  </cellStyleXfs>
  <cellXfs count="149">
    <xf numFmtId="0" fontId="0" fillId="0" borderId="0" xfId="0"/>
    <xf numFmtId="49" fontId="4" fillId="0" borderId="6" xfId="0" applyNumberFormat="1" applyFont="1" applyBorder="1" applyAlignment="1" applyProtection="1">
      <alignment horizontal="right" vertical="top"/>
    </xf>
    <xf numFmtId="0" fontId="12" fillId="0" borderId="8" xfId="0" applyFont="1" applyBorder="1" applyAlignment="1" applyProtection="1">
      <alignment vertical="center" wrapText="1"/>
    </xf>
    <xf numFmtId="0" fontId="12" fillId="0" borderId="8" xfId="0" applyFont="1" applyBorder="1" applyAlignment="1" applyProtection="1">
      <alignment horizontal="right" vertical="center"/>
    </xf>
    <xf numFmtId="10" fontId="14" fillId="5" borderId="9" xfId="0" applyNumberFormat="1" applyFont="1" applyFill="1" applyBorder="1" applyAlignment="1" applyProtection="1">
      <alignment horizontal="right" vertical="center"/>
    </xf>
    <xf numFmtId="10" fontId="14" fillId="6" borderId="10" xfId="0" applyNumberFormat="1" applyFont="1" applyFill="1" applyBorder="1" applyAlignment="1" applyProtection="1">
      <alignment horizontal="right" vertical="center" indent="4"/>
      <protection locked="0"/>
    </xf>
    <xf numFmtId="4" fontId="4" fillId="5" borderId="11" xfId="0" applyNumberFormat="1" applyFont="1" applyFill="1" applyBorder="1" applyAlignment="1" applyProtection="1">
      <alignment vertical="top"/>
      <protection locked="0"/>
    </xf>
    <xf numFmtId="0" fontId="12" fillId="0" borderId="3" xfId="0" applyFont="1" applyBorder="1" applyAlignment="1" applyProtection="1">
      <alignment vertical="center" wrapText="1"/>
    </xf>
    <xf numFmtId="0" fontId="12" fillId="0" borderId="3" xfId="0" applyFont="1" applyBorder="1" applyAlignment="1" applyProtection="1">
      <alignment horizontal="right" vertical="center"/>
    </xf>
    <xf numFmtId="10" fontId="14" fillId="5" borderId="2" xfId="0" applyNumberFormat="1" applyFont="1" applyFill="1" applyBorder="1" applyAlignment="1" applyProtection="1">
      <alignment horizontal="right" vertical="center"/>
    </xf>
    <xf numFmtId="10" fontId="14" fillId="6" borderId="4" xfId="0" applyNumberFormat="1" applyFont="1" applyFill="1" applyBorder="1" applyAlignment="1" applyProtection="1">
      <alignment horizontal="right" vertical="center" indent="4"/>
      <protection locked="0"/>
    </xf>
    <xf numFmtId="4" fontId="4" fillId="5" borderId="1" xfId="0" applyNumberFormat="1" applyFont="1" applyFill="1" applyBorder="1" applyAlignment="1" applyProtection="1">
      <alignment vertical="top"/>
      <protection locked="0"/>
    </xf>
    <xf numFmtId="0" fontId="12" fillId="0" borderId="6" xfId="0" applyFont="1" applyBorder="1" applyAlignment="1" applyProtection="1">
      <alignment vertical="center" wrapText="1"/>
    </xf>
    <xf numFmtId="0" fontId="12" fillId="0" borderId="6" xfId="0" applyFont="1" applyBorder="1" applyAlignment="1" applyProtection="1">
      <alignment horizontal="right" vertical="center"/>
    </xf>
    <xf numFmtId="0" fontId="12" fillId="0" borderId="12" xfId="0" applyFont="1" applyBorder="1" applyAlignment="1" applyProtection="1">
      <alignment vertical="center" wrapText="1"/>
    </xf>
    <xf numFmtId="0" fontId="2" fillId="0" borderId="6" xfId="0" applyFont="1" applyBorder="1" applyProtection="1"/>
    <xf numFmtId="4" fontId="4" fillId="5" borderId="7" xfId="0" applyNumberFormat="1" applyFont="1" applyFill="1" applyBorder="1" applyAlignment="1" applyProtection="1">
      <alignment vertical="center" wrapText="1"/>
    </xf>
    <xf numFmtId="0" fontId="0" fillId="0" borderId="0" xfId="0" applyProtection="1"/>
    <xf numFmtId="0" fontId="0" fillId="0" borderId="0" xfId="0" applyAlignment="1" applyProtection="1">
      <alignment vertical="top"/>
    </xf>
    <xf numFmtId="2" fontId="0" fillId="0" borderId="0" xfId="0" applyNumberFormat="1" applyAlignment="1" applyProtection="1">
      <alignment vertical="top"/>
    </xf>
    <xf numFmtId="0" fontId="2" fillId="0" borderId="0" xfId="0" applyFont="1" applyAlignment="1" applyProtection="1">
      <alignment vertical="top"/>
    </xf>
    <xf numFmtId="0" fontId="19" fillId="0" borderId="0" xfId="0" applyFont="1" applyAlignment="1" applyProtection="1">
      <alignment vertical="top"/>
    </xf>
    <xf numFmtId="0" fontId="0" fillId="0" borderId="0" xfId="0" applyBorder="1" applyProtection="1"/>
    <xf numFmtId="2" fontId="0" fillId="0" borderId="0" xfId="0" applyNumberFormat="1" applyProtection="1"/>
    <xf numFmtId="0" fontId="2" fillId="0" borderId="0" xfId="0" applyFont="1" applyProtection="1"/>
    <xf numFmtId="0" fontId="15" fillId="0" borderId="0" xfId="0" applyFont="1" applyProtection="1"/>
    <xf numFmtId="0" fontId="20" fillId="0" borderId="0" xfId="0" applyFont="1" applyBorder="1" applyAlignment="1" applyProtection="1">
      <alignment horizontal="left" vertical="top" wrapText="1"/>
    </xf>
    <xf numFmtId="0" fontId="0" fillId="0" borderId="0" xfId="0" applyBorder="1" applyAlignment="1" applyProtection="1">
      <alignment vertical="top"/>
    </xf>
    <xf numFmtId="4" fontId="0" fillId="0" borderId="0" xfId="0" applyNumberFormat="1" applyProtection="1"/>
    <xf numFmtId="0" fontId="21" fillId="0" borderId="0" xfId="0" applyFont="1" applyProtection="1"/>
    <xf numFmtId="0" fontId="22" fillId="0" borderId="0" xfId="0" applyFont="1" applyProtection="1"/>
    <xf numFmtId="0" fontId="23" fillId="0" borderId="0" xfId="0" applyFont="1" applyAlignment="1" applyProtection="1">
      <alignment horizontal="right" vertical="center"/>
    </xf>
    <xf numFmtId="0" fontId="23" fillId="0" borderId="0" xfId="0" applyFont="1" applyAlignment="1" applyProtection="1">
      <alignment horizontal="right"/>
    </xf>
    <xf numFmtId="0" fontId="0" fillId="5" borderId="0" xfId="0" applyFill="1" applyAlignment="1" applyProtection="1">
      <alignment horizontal="left" vertical="top" shrinkToFit="1"/>
      <protection locked="0"/>
    </xf>
    <xf numFmtId="0" fontId="0" fillId="0" borderId="0" xfId="0" applyAlignment="1" applyProtection="1">
      <alignment horizontal="left" vertical="top"/>
    </xf>
    <xf numFmtId="0" fontId="25" fillId="0" borderId="0" xfId="0" applyFont="1" applyAlignment="1" applyProtection="1">
      <alignment horizontal="left" vertical="top"/>
    </xf>
    <xf numFmtId="0" fontId="25"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 fillId="0" borderId="0" xfId="0" applyFont="1" applyAlignment="1" applyProtection="1">
      <alignment vertical="top"/>
    </xf>
    <xf numFmtId="0" fontId="27" fillId="0" borderId="0" xfId="0" applyFont="1" applyProtection="1"/>
    <xf numFmtId="0" fontId="3" fillId="0" borderId="1" xfId="0" applyFont="1" applyBorder="1" applyAlignment="1" applyProtection="1">
      <alignment vertical="top"/>
    </xf>
    <xf numFmtId="0" fontId="3" fillId="0" borderId="1" xfId="0" applyFont="1" applyBorder="1" applyAlignment="1" applyProtection="1">
      <alignment vertical="top" wrapText="1"/>
    </xf>
    <xf numFmtId="164" fontId="3" fillId="0" borderId="1" xfId="0" applyNumberFormat="1" applyFont="1" applyBorder="1" applyAlignment="1" applyProtection="1">
      <alignment vertical="top"/>
    </xf>
    <xf numFmtId="49" fontId="4" fillId="2" borderId="1" xfId="0" applyNumberFormat="1" applyFont="1" applyFill="1" applyBorder="1" applyAlignment="1" applyProtection="1">
      <alignment vertical="top"/>
    </xf>
    <xf numFmtId="3" fontId="4" fillId="2" borderId="1" xfId="0" applyNumberFormat="1" applyFont="1" applyFill="1" applyBorder="1" applyAlignment="1" applyProtection="1">
      <alignment vertical="top"/>
    </xf>
    <xf numFmtId="4" fontId="4" fillId="2" borderId="1" xfId="0" applyNumberFormat="1" applyFont="1" applyFill="1" applyBorder="1" applyAlignment="1" applyProtection="1">
      <alignment vertical="top"/>
    </xf>
    <xf numFmtId="49" fontId="5" fillId="3" borderId="1" xfId="0" applyNumberFormat="1" applyFont="1" applyFill="1" applyBorder="1" applyAlignment="1" applyProtection="1">
      <alignment vertical="top"/>
    </xf>
    <xf numFmtId="49" fontId="5" fillId="0" borderId="1" xfId="0" applyNumberFormat="1" applyFont="1" applyBorder="1" applyAlignment="1" applyProtection="1">
      <alignment vertical="top"/>
    </xf>
    <xf numFmtId="4" fontId="5" fillId="0" borderId="1" xfId="0" applyNumberFormat="1" applyFont="1" applyBorder="1" applyAlignment="1" applyProtection="1">
      <alignment vertical="top"/>
    </xf>
    <xf numFmtId="4" fontId="5" fillId="5" borderId="1" xfId="0" applyNumberFormat="1" applyFont="1" applyFill="1" applyBorder="1" applyAlignment="1" applyProtection="1">
      <alignment vertical="top"/>
    </xf>
    <xf numFmtId="0" fontId="5" fillId="0" borderId="1" xfId="0" applyFont="1" applyBorder="1" applyAlignment="1" applyProtection="1">
      <alignment vertical="top"/>
    </xf>
    <xf numFmtId="49" fontId="8" fillId="0" borderId="2" xfId="0" applyNumberFormat="1" applyFont="1" applyBorder="1" applyAlignment="1" applyProtection="1">
      <alignment horizontal="right" vertical="top" wrapText="1"/>
    </xf>
    <xf numFmtId="164" fontId="5" fillId="0" borderId="3" xfId="0" applyNumberFormat="1" applyFont="1" applyBorder="1" applyAlignment="1" applyProtection="1">
      <alignment vertical="top"/>
    </xf>
    <xf numFmtId="4" fontId="5" fillId="0" borderId="4" xfId="0" applyNumberFormat="1" applyFont="1" applyBorder="1" applyAlignment="1" applyProtection="1">
      <alignment vertical="top"/>
    </xf>
    <xf numFmtId="0" fontId="5" fillId="0" borderId="2" xfId="0" applyFont="1" applyBorder="1" applyAlignment="1" applyProtection="1">
      <alignment vertical="top" wrapText="1"/>
    </xf>
    <xf numFmtId="49" fontId="11" fillId="4" borderId="1" xfId="0" applyNumberFormat="1" applyFont="1" applyFill="1" applyBorder="1" applyAlignment="1" applyProtection="1">
      <alignment vertical="top"/>
    </xf>
    <xf numFmtId="4" fontId="11" fillId="4" borderId="1" xfId="0" applyNumberFormat="1" applyFont="1" applyFill="1" applyBorder="1" applyAlignment="1" applyProtection="1">
      <alignment vertical="top"/>
    </xf>
    <xf numFmtId="0" fontId="7" fillId="0" borderId="1" xfId="0" applyFont="1" applyBorder="1" applyAlignment="1" applyProtection="1">
      <alignment vertical="top"/>
    </xf>
    <xf numFmtId="49" fontId="4" fillId="0" borderId="4" xfId="0" applyNumberFormat="1" applyFont="1" applyBorder="1" applyAlignment="1" applyProtection="1">
      <alignment vertical="top"/>
    </xf>
    <xf numFmtId="3" fontId="5" fillId="0" borderId="1" xfId="0" applyNumberFormat="1" applyFont="1" applyBorder="1" applyAlignment="1" applyProtection="1">
      <alignment vertical="top"/>
    </xf>
    <xf numFmtId="4" fontId="4" fillId="0" borderId="1" xfId="0" applyNumberFormat="1" applyFont="1" applyBorder="1" applyAlignment="1" applyProtection="1">
      <alignment vertical="top"/>
    </xf>
    <xf numFmtId="4" fontId="4" fillId="5" borderId="1" xfId="0" applyNumberFormat="1" applyFont="1" applyFill="1" applyBorder="1" applyAlignment="1" applyProtection="1">
      <alignment vertical="top"/>
    </xf>
    <xf numFmtId="0" fontId="5" fillId="0" borderId="1" xfId="0" applyFont="1" applyBorder="1" applyAlignment="1" applyProtection="1">
      <alignment vertical="top" wrapText="1"/>
    </xf>
    <xf numFmtId="164" fontId="5" fillId="0" borderId="1" xfId="0" applyNumberFormat="1" applyFont="1" applyBorder="1" applyAlignment="1" applyProtection="1">
      <alignment vertical="top"/>
    </xf>
    <xf numFmtId="49" fontId="4" fillId="0" borderId="1" xfId="0" applyNumberFormat="1" applyFont="1" applyBorder="1" applyAlignment="1" applyProtection="1">
      <alignment vertical="top"/>
    </xf>
    <xf numFmtId="0" fontId="5" fillId="0" borderId="2" xfId="0" applyFont="1" applyBorder="1" applyAlignment="1" applyProtection="1">
      <alignment vertical="top"/>
    </xf>
    <xf numFmtId="0" fontId="7" fillId="0" borderId="3" xfId="0" applyFont="1" applyBorder="1" applyAlignment="1" applyProtection="1">
      <alignment vertical="top"/>
    </xf>
    <xf numFmtId="0" fontId="5" fillId="0" borderId="3" xfId="0" applyFont="1" applyBorder="1" applyAlignment="1" applyProtection="1">
      <alignment vertical="top"/>
    </xf>
    <xf numFmtId="0" fontId="5" fillId="0" borderId="3" xfId="0" applyFont="1" applyBorder="1" applyAlignment="1" applyProtection="1">
      <alignment vertical="top" wrapText="1"/>
    </xf>
    <xf numFmtId="0" fontId="0" fillId="0" borderId="3" xfId="0" applyBorder="1" applyAlignment="1" applyProtection="1"/>
    <xf numFmtId="10" fontId="14" fillId="6" borderId="10" xfId="0" applyNumberFormat="1" applyFont="1" applyFill="1" applyBorder="1" applyAlignment="1" applyProtection="1">
      <alignment horizontal="right" vertical="center" indent="4"/>
    </xf>
    <xf numFmtId="10" fontId="14" fillId="6" borderId="4" xfId="0" applyNumberFormat="1" applyFont="1" applyFill="1" applyBorder="1" applyAlignment="1" applyProtection="1">
      <alignment horizontal="right" vertical="center" indent="4"/>
    </xf>
    <xf numFmtId="164" fontId="0" fillId="0" borderId="0" xfId="0" applyNumberFormat="1" applyProtection="1"/>
    <xf numFmtId="4" fontId="5" fillId="5" borderId="1" xfId="0" applyNumberFormat="1" applyFont="1" applyFill="1" applyBorder="1" applyAlignment="1" applyProtection="1">
      <alignment vertical="top"/>
      <protection locked="0"/>
    </xf>
    <xf numFmtId="0" fontId="19" fillId="0" borderId="0" xfId="0" applyFont="1" applyProtection="1"/>
    <xf numFmtId="2" fontId="3" fillId="0" borderId="1" xfId="0" applyNumberFormat="1" applyFont="1" applyBorder="1" applyAlignment="1" applyProtection="1">
      <alignment horizontal="center" vertical="top"/>
    </xf>
    <xf numFmtId="0" fontId="3" fillId="0" borderId="1" xfId="0" applyFont="1" applyBorder="1" applyAlignment="1" applyProtection="1">
      <alignment horizontal="center" vertical="top"/>
    </xf>
    <xf numFmtId="0" fontId="0" fillId="0" borderId="5" xfId="0" applyBorder="1" applyProtection="1"/>
    <xf numFmtId="49" fontId="11" fillId="3" borderId="16" xfId="0" applyNumberFormat="1" applyFont="1" applyFill="1" applyBorder="1" applyAlignment="1" applyProtection="1">
      <alignment horizontal="center" vertical="top"/>
    </xf>
    <xf numFmtId="49" fontId="11" fillId="0" borderId="16" xfId="0" applyNumberFormat="1" applyFont="1" applyBorder="1" applyAlignment="1" applyProtection="1">
      <alignment horizontal="center" vertical="top"/>
    </xf>
    <xf numFmtId="49" fontId="11" fillId="0" borderId="9" xfId="0" applyNumberFormat="1" applyFont="1" applyBorder="1" applyAlignment="1" applyProtection="1">
      <alignment vertical="top"/>
    </xf>
    <xf numFmtId="49" fontId="11" fillId="0" borderId="8" xfId="0" applyNumberFormat="1" applyFont="1" applyBorder="1" applyAlignment="1" applyProtection="1">
      <alignment vertical="top" wrapText="1"/>
    </xf>
    <xf numFmtId="2" fontId="11" fillId="0" borderId="16" xfId="0" applyNumberFormat="1" applyFont="1" applyBorder="1" applyAlignment="1" applyProtection="1">
      <alignment horizontal="right" vertical="top" indent="1"/>
    </xf>
    <xf numFmtId="4" fontId="11" fillId="8" borderId="16" xfId="0" applyNumberFormat="1" applyFont="1" applyFill="1" applyBorder="1" applyAlignment="1" applyProtection="1">
      <alignment horizontal="right" vertical="top" indent="1"/>
    </xf>
    <xf numFmtId="49" fontId="11" fillId="0" borderId="5" xfId="0" applyNumberFormat="1" applyFont="1" applyBorder="1" applyAlignment="1" applyProtection="1">
      <alignment vertical="top" wrapText="1"/>
    </xf>
    <xf numFmtId="0" fontId="9" fillId="0" borderId="0" xfId="0" applyFont="1" applyProtection="1"/>
    <xf numFmtId="2" fontId="3" fillId="0" borderId="1" xfId="0" applyNumberFormat="1" applyFont="1" applyBorder="1" applyAlignment="1" applyProtection="1">
      <alignment vertical="top"/>
    </xf>
    <xf numFmtId="0" fontId="3" fillId="0" borderId="2" xfId="0" applyFont="1" applyBorder="1" applyAlignment="1" applyProtection="1">
      <alignment vertical="top"/>
    </xf>
    <xf numFmtId="0" fontId="10" fillId="0" borderId="1" xfId="0" applyFont="1" applyBorder="1" applyAlignment="1" applyProtection="1">
      <alignment horizontal="center" vertical="top"/>
    </xf>
    <xf numFmtId="0" fontId="12" fillId="0" borderId="0" xfId="0" applyFont="1" applyBorder="1" applyAlignment="1" applyProtection="1">
      <alignment vertical="center" wrapText="1"/>
    </xf>
    <xf numFmtId="10" fontId="28" fillId="5" borderId="1" xfId="0" applyNumberFormat="1" applyFont="1" applyFill="1" applyBorder="1" applyAlignment="1" applyProtection="1">
      <alignment horizontal="right" vertical="center"/>
    </xf>
    <xf numFmtId="4" fontId="29" fillId="5" borderId="11" xfId="0" applyNumberFormat="1" applyFont="1" applyFill="1" applyBorder="1" applyAlignment="1" applyProtection="1">
      <alignment horizontal="center" vertical="top"/>
    </xf>
    <xf numFmtId="4" fontId="29" fillId="5" borderId="1" xfId="0" applyNumberFormat="1" applyFont="1" applyFill="1" applyBorder="1" applyAlignment="1" applyProtection="1">
      <alignment horizontal="center" vertical="top"/>
    </xf>
    <xf numFmtId="2" fontId="11" fillId="0" borderId="9" xfId="0" applyNumberFormat="1" applyFont="1" applyBorder="1" applyAlignment="1" applyProtection="1">
      <alignment horizontal="left" vertical="top" indent="1"/>
    </xf>
    <xf numFmtId="2" fontId="11" fillId="0" borderId="10" xfId="0" applyNumberFormat="1" applyFont="1" applyBorder="1" applyAlignment="1" applyProtection="1">
      <alignment horizontal="right" vertical="top" indent="1"/>
    </xf>
    <xf numFmtId="10" fontId="14" fillId="5" borderId="1" xfId="0" applyNumberFormat="1" applyFont="1" applyFill="1" applyBorder="1" applyAlignment="1" applyProtection="1">
      <alignment horizontal="right" vertical="center"/>
    </xf>
    <xf numFmtId="0" fontId="12" fillId="0" borderId="0" xfId="0" applyFont="1" applyBorder="1" applyAlignment="1" applyProtection="1">
      <alignment horizontal="right" vertical="center" wrapText="1"/>
    </xf>
    <xf numFmtId="0" fontId="12" fillId="0" borderId="0" xfId="0" applyFont="1" applyFill="1" applyBorder="1" applyAlignment="1" applyProtection="1">
      <alignment horizontal="right" vertical="center" wrapText="1"/>
    </xf>
    <xf numFmtId="10" fontId="14" fillId="0" borderId="0" xfId="0" applyNumberFormat="1" applyFont="1" applyFill="1" applyBorder="1" applyAlignment="1" applyProtection="1">
      <alignment horizontal="right" vertical="center"/>
    </xf>
    <xf numFmtId="10" fontId="14" fillId="0" borderId="0" xfId="0" applyNumberFormat="1" applyFont="1" applyFill="1" applyBorder="1" applyAlignment="1" applyProtection="1">
      <alignment horizontal="right" vertical="center" indent="4"/>
    </xf>
    <xf numFmtId="4" fontId="29" fillId="0" borderId="0" xfId="0" applyNumberFormat="1" applyFont="1" applyFill="1" applyBorder="1" applyAlignment="1" applyProtection="1">
      <alignment horizontal="center" vertical="top"/>
    </xf>
    <xf numFmtId="0" fontId="12" fillId="0" borderId="0" xfId="0" applyFont="1" applyBorder="1" applyAlignment="1" applyProtection="1">
      <alignment horizontal="left" vertical="center"/>
    </xf>
    <xf numFmtId="0" fontId="9" fillId="6" borderId="1" xfId="0" applyFont="1" applyFill="1" applyBorder="1" applyAlignment="1" applyProtection="1">
      <alignment horizontal="center"/>
    </xf>
    <xf numFmtId="0" fontId="9" fillId="6" borderId="7" xfId="0" applyFont="1" applyFill="1" applyBorder="1" applyAlignment="1" applyProtection="1">
      <alignment horizontal="center"/>
    </xf>
    <xf numFmtId="4" fontId="11" fillId="8" borderId="9" xfId="0" applyNumberFormat="1" applyFont="1" applyFill="1" applyBorder="1" applyAlignment="1" applyProtection="1">
      <alignment horizontal="center" vertical="center" wrapText="1"/>
    </xf>
    <xf numFmtId="4" fontId="11" fillId="8" borderId="9" xfId="0" applyNumberFormat="1" applyFont="1" applyFill="1" applyBorder="1" applyAlignment="1" applyProtection="1">
      <alignment horizontal="left" vertical="center"/>
    </xf>
    <xf numFmtId="0" fontId="30" fillId="0" borderId="0" xfId="0" applyFont="1" applyProtection="1"/>
    <xf numFmtId="9" fontId="9" fillId="6" borderId="1" xfId="0" applyNumberFormat="1" applyFont="1" applyFill="1" applyBorder="1" applyAlignment="1" applyProtection="1">
      <alignment horizontal="center"/>
    </xf>
    <xf numFmtId="9" fontId="9" fillId="6" borderId="7" xfId="0" applyNumberFormat="1" applyFont="1" applyFill="1" applyBorder="1" applyAlignment="1" applyProtection="1">
      <alignment horizontal="center"/>
    </xf>
    <xf numFmtId="49" fontId="11" fillId="0" borderId="9" xfId="0" applyNumberFormat="1" applyFont="1" applyBorder="1" applyAlignment="1" applyProtection="1">
      <alignment vertical="top" wrapText="1"/>
    </xf>
    <xf numFmtId="2" fontId="11" fillId="0" borderId="16" xfId="0" applyNumberFormat="1" applyFont="1" applyBorder="1" applyAlignment="1" applyProtection="1">
      <alignment horizontal="right" vertical="center" indent="1"/>
    </xf>
    <xf numFmtId="4" fontId="11" fillId="8" borderId="9" xfId="0" applyNumberFormat="1" applyFont="1" applyFill="1" applyBorder="1" applyAlignment="1" applyProtection="1">
      <alignment horizontal="right" vertical="center" wrapText="1" indent="1"/>
    </xf>
    <xf numFmtId="4" fontId="11" fillId="8" borderId="16" xfId="0" applyNumberFormat="1" applyFont="1" applyFill="1" applyBorder="1" applyAlignment="1" applyProtection="1">
      <alignment horizontal="right" vertical="center" indent="1"/>
    </xf>
    <xf numFmtId="0" fontId="0" fillId="0" borderId="0" xfId="0" applyAlignment="1" applyProtection="1">
      <alignment vertical="center"/>
    </xf>
    <xf numFmtId="0" fontId="0" fillId="0" borderId="0" xfId="0" applyAlignment="1" applyProtection="1">
      <alignment horizontal="justify" vertical="top" wrapText="1"/>
    </xf>
    <xf numFmtId="0" fontId="0" fillId="0" borderId="6" xfId="0" applyBorder="1" applyAlignment="1" applyProtection="1">
      <alignment horizontal="center" wrapText="1"/>
      <protection locked="0"/>
    </xf>
    <xf numFmtId="0" fontId="0" fillId="0" borderId="0" xfId="0" applyAlignment="1" applyProtection="1">
      <alignment horizontal="center" vertical="top"/>
    </xf>
    <xf numFmtId="0" fontId="0" fillId="5"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1" fillId="7" borderId="0" xfId="0" applyNumberFormat="1" applyFont="1" applyFill="1" applyAlignment="1" applyProtection="1">
      <alignment horizontal="center" vertical="top" shrinkToFit="1"/>
    </xf>
    <xf numFmtId="0" fontId="1" fillId="7" borderId="0" xfId="0" applyFont="1" applyFill="1" applyAlignment="1" applyProtection="1">
      <alignment horizontal="center" vertical="top" shrinkToFit="1"/>
    </xf>
    <xf numFmtId="0" fontId="18" fillId="0" borderId="0" xfId="0" applyFont="1" applyAlignment="1" applyProtection="1">
      <alignment horizontal="center" vertical="top" wrapText="1"/>
    </xf>
    <xf numFmtId="0" fontId="24" fillId="0" borderId="0" xfId="0" applyFont="1" applyAlignment="1" applyProtection="1">
      <alignment horizontal="center"/>
    </xf>
    <xf numFmtId="0" fontId="0" fillId="5" borderId="0" xfId="0" applyFill="1" applyAlignment="1" applyProtection="1">
      <alignment horizontal="left" vertical="top" shrinkToFit="1"/>
      <protection locked="0"/>
    </xf>
    <xf numFmtId="0" fontId="25" fillId="0" borderId="0" xfId="0" applyFont="1" applyAlignment="1" applyProtection="1">
      <alignment horizontal="left" vertical="top"/>
    </xf>
    <xf numFmtId="0" fontId="4" fillId="0" borderId="0" xfId="0" applyFont="1" applyBorder="1" applyAlignment="1" applyProtection="1">
      <alignment horizontal="justify" vertical="top" wrapText="1"/>
    </xf>
    <xf numFmtId="0" fontId="20" fillId="0" borderId="0" xfId="0" applyFont="1" applyBorder="1" applyAlignment="1" applyProtection="1">
      <alignment horizontal="justify" vertical="top" wrapText="1"/>
    </xf>
    <xf numFmtId="0" fontId="6" fillId="0" borderId="0" xfId="0" applyFont="1" applyBorder="1" applyAlignment="1" applyProtection="1">
      <alignment horizontal="justify" vertical="top" wrapText="1"/>
    </xf>
    <xf numFmtId="0" fontId="16" fillId="0" borderId="13" xfId="0" applyFont="1" applyBorder="1" applyAlignment="1" applyProtection="1">
      <alignment horizontal="center" vertical="top" wrapText="1"/>
    </xf>
    <xf numFmtId="0" fontId="16" fillId="0" borderId="14" xfId="0" applyFont="1" applyBorder="1" applyAlignment="1" applyProtection="1">
      <alignment horizontal="center" vertical="top" wrapText="1"/>
    </xf>
    <xf numFmtId="0" fontId="16" fillId="0" borderId="15" xfId="0" applyFont="1" applyBorder="1" applyAlignment="1" applyProtection="1">
      <alignment horizontal="center" vertical="top" wrapText="1"/>
    </xf>
    <xf numFmtId="0" fontId="18" fillId="0" borderId="0" xfId="0" applyFont="1" applyBorder="1" applyAlignment="1" applyProtection="1">
      <alignment horizontal="center" vertical="center" wrapText="1"/>
    </xf>
    <xf numFmtId="0" fontId="0" fillId="5" borderId="6" xfId="0" applyFill="1" applyBorder="1" applyAlignment="1" applyProtection="1">
      <alignment horizontal="center" vertical="top"/>
      <protection locked="0"/>
    </xf>
    <xf numFmtId="49" fontId="4" fillId="2" borderId="2" xfId="0" applyNumberFormat="1" applyFont="1" applyFill="1" applyBorder="1" applyAlignment="1" applyProtection="1">
      <alignment horizontal="left" vertical="top" wrapText="1"/>
    </xf>
    <xf numFmtId="49" fontId="4" fillId="2" borderId="3" xfId="0" applyNumberFormat="1" applyFont="1" applyFill="1" applyBorder="1" applyAlignment="1" applyProtection="1">
      <alignment horizontal="left" vertical="top" wrapText="1"/>
    </xf>
    <xf numFmtId="49" fontId="4" fillId="2" borderId="4" xfId="0" applyNumberFormat="1" applyFont="1" applyFill="1" applyBorder="1" applyAlignment="1" applyProtection="1">
      <alignment horizontal="left" vertical="top" wrapText="1"/>
    </xf>
    <xf numFmtId="49" fontId="5" fillId="0" borderId="2"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4" xfId="0" applyNumberFormat="1" applyFont="1" applyBorder="1" applyAlignment="1" applyProtection="1">
      <alignment horizontal="left" vertical="top" wrapText="1"/>
    </xf>
    <xf numFmtId="49" fontId="11" fillId="4" borderId="2" xfId="0" applyNumberFormat="1" applyFont="1" applyFill="1" applyBorder="1" applyAlignment="1" applyProtection="1">
      <alignment horizontal="left" vertical="top" wrapText="1"/>
    </xf>
    <xf numFmtId="49" fontId="11" fillId="4" borderId="3" xfId="0" applyNumberFormat="1" applyFont="1" applyFill="1" applyBorder="1" applyAlignment="1" applyProtection="1">
      <alignment horizontal="left" vertical="top" wrapText="1"/>
    </xf>
    <xf numFmtId="49" fontId="11" fillId="4" borderId="4" xfId="0" applyNumberFormat="1" applyFont="1" applyFill="1" applyBorder="1" applyAlignment="1" applyProtection="1">
      <alignment horizontal="left" vertical="top" wrapText="1"/>
    </xf>
    <xf numFmtId="0" fontId="12"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wrapText="1"/>
    </xf>
    <xf numFmtId="0" fontId="0" fillId="0" borderId="0" xfId="0" applyFill="1" applyAlignment="1" applyProtection="1">
      <alignment vertical="top" shrinkToFit="1"/>
    </xf>
    <xf numFmtId="0" fontId="0" fillId="5" borderId="0" xfId="0" applyFill="1" applyAlignment="1" applyProtection="1">
      <alignment horizontal="center" shrinkToFit="1"/>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09010CE4-5A5D-4363-A152-EEC3285ADE0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2D905-30E9-4DB7-88EB-EC88F91984CE}">
  <sheetPr>
    <pageSetUpPr fitToPage="1"/>
  </sheetPr>
  <dimension ref="A2:I48"/>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7" customWidth="1"/>
    <col min="2" max="2" width="13.5703125" style="17" customWidth="1"/>
    <col min="3" max="3" width="17.85546875" style="17" customWidth="1"/>
    <col min="4" max="9" width="11.42578125" style="17"/>
    <col min="10" max="10" width="1.7109375" style="17" customWidth="1"/>
    <col min="11" max="16384" width="11.42578125" style="17"/>
  </cols>
  <sheetData>
    <row r="2" spans="1:9" s="18" customFormat="1" ht="108.75" customHeight="1" x14ac:dyDescent="0.25">
      <c r="A2" s="124" t="s">
        <v>112</v>
      </c>
      <c r="B2" s="124"/>
      <c r="C2" s="124"/>
      <c r="D2" s="124"/>
      <c r="E2" s="124"/>
      <c r="F2" s="124"/>
      <c r="G2" s="124"/>
      <c r="H2" s="124"/>
      <c r="I2" s="124"/>
    </row>
    <row r="5" spans="1:9" x14ac:dyDescent="0.25">
      <c r="D5" s="29"/>
      <c r="E5" s="29"/>
      <c r="F5" s="30"/>
      <c r="G5" s="30"/>
      <c r="H5" s="30"/>
      <c r="I5" s="31" t="s">
        <v>131</v>
      </c>
    </row>
    <row r="6" spans="1:9" x14ac:dyDescent="0.25">
      <c r="D6" s="29"/>
      <c r="E6" s="29"/>
      <c r="F6" s="30"/>
      <c r="G6" s="30"/>
      <c r="H6" s="30"/>
      <c r="I6" s="31"/>
    </row>
    <row r="7" spans="1:9" x14ac:dyDescent="0.25">
      <c r="D7" s="29"/>
      <c r="E7" s="29"/>
      <c r="F7" s="30"/>
      <c r="G7" s="30"/>
      <c r="H7" s="30"/>
      <c r="I7" s="32" t="s">
        <v>130</v>
      </c>
    </row>
    <row r="8" spans="1:9" ht="24.95" customHeight="1" x14ac:dyDescent="0.25"/>
    <row r="9" spans="1:9" ht="18.75" x14ac:dyDescent="0.3">
      <c r="A9" s="125" t="s">
        <v>113</v>
      </c>
      <c r="B9" s="125"/>
      <c r="C9" s="125"/>
      <c r="D9" s="125"/>
      <c r="E9" s="125"/>
      <c r="F9" s="125"/>
      <c r="G9" s="125"/>
      <c r="H9" s="125"/>
      <c r="I9" s="125"/>
    </row>
    <row r="10" spans="1:9" ht="15" customHeight="1" x14ac:dyDescent="0.25"/>
    <row r="11" spans="1:9" ht="15" customHeight="1" x14ac:dyDescent="0.25"/>
    <row r="12" spans="1:9" x14ac:dyDescent="0.25">
      <c r="A12" s="18" t="s">
        <v>114</v>
      </c>
      <c r="B12" s="126"/>
      <c r="C12" s="126"/>
      <c r="D12" s="126"/>
      <c r="E12" s="126"/>
      <c r="F12" s="119" t="s">
        <v>161</v>
      </c>
      <c r="G12" s="119"/>
      <c r="H12" s="119"/>
      <c r="I12" s="33"/>
    </row>
    <row r="13" spans="1:9" x14ac:dyDescent="0.25">
      <c r="A13" s="127" t="s">
        <v>115</v>
      </c>
      <c r="B13" s="127"/>
      <c r="C13" s="127"/>
      <c r="D13" s="127"/>
      <c r="E13" s="127"/>
      <c r="F13" s="127"/>
      <c r="G13" s="127"/>
      <c r="H13" s="127"/>
      <c r="I13" s="34"/>
    </row>
    <row r="14" spans="1:9" x14ac:dyDescent="0.25">
      <c r="A14" s="35"/>
      <c r="B14" s="35"/>
      <c r="C14" s="35"/>
      <c r="D14" s="35"/>
      <c r="E14" s="35"/>
      <c r="F14" s="35"/>
      <c r="G14" s="35"/>
      <c r="H14" s="35"/>
      <c r="I14" s="34"/>
    </row>
    <row r="15" spans="1:9" x14ac:dyDescent="0.25">
      <c r="A15" s="18" t="s">
        <v>162</v>
      </c>
      <c r="B15" s="18"/>
      <c r="C15" s="147"/>
      <c r="D15" s="18"/>
      <c r="E15" s="120"/>
      <c r="F15" s="120"/>
      <c r="G15" s="120"/>
      <c r="H15" s="120"/>
      <c r="I15" s="120"/>
    </row>
    <row r="16" spans="1:9" x14ac:dyDescent="0.25">
      <c r="B16" s="36"/>
      <c r="C16" s="36"/>
      <c r="D16" s="36"/>
      <c r="E16" s="36"/>
      <c r="F16" s="36" t="s">
        <v>116</v>
      </c>
      <c r="G16" s="36"/>
      <c r="H16" s="36"/>
      <c r="I16" s="18"/>
    </row>
    <row r="17" spans="1:9" x14ac:dyDescent="0.25">
      <c r="B17" s="36"/>
      <c r="C17" s="36"/>
      <c r="D17" s="36"/>
      <c r="E17" s="36"/>
      <c r="F17" s="36"/>
      <c r="G17" s="36"/>
      <c r="H17" s="36"/>
      <c r="I17" s="18"/>
    </row>
    <row r="18" spans="1:9" x14ac:dyDescent="0.25">
      <c r="A18" s="18" t="s">
        <v>117</v>
      </c>
      <c r="B18" s="33"/>
      <c r="C18" s="119" t="s">
        <v>118</v>
      </c>
      <c r="D18" s="119"/>
      <c r="E18" s="148"/>
      <c r="F18" s="148"/>
      <c r="G18" s="148"/>
      <c r="H18" s="148"/>
      <c r="I18" s="148"/>
    </row>
    <row r="19" spans="1:9" s="37" customFormat="1" x14ac:dyDescent="0.25">
      <c r="B19" s="38"/>
      <c r="C19" s="39"/>
      <c r="D19" s="39"/>
      <c r="E19" s="40"/>
      <c r="F19" s="40"/>
      <c r="G19" s="40"/>
      <c r="H19" s="40"/>
      <c r="I19" s="40"/>
    </row>
    <row r="20" spans="1:9" s="37" customFormat="1" x14ac:dyDescent="0.25">
      <c r="B20" s="38"/>
      <c r="C20" s="39"/>
      <c r="D20" s="39"/>
      <c r="E20" s="40"/>
      <c r="F20" s="40"/>
      <c r="G20" s="40"/>
      <c r="H20" s="40"/>
      <c r="I20" s="40"/>
    </row>
    <row r="21" spans="1:9" x14ac:dyDescent="0.25">
      <c r="A21" s="18" t="s">
        <v>119</v>
      </c>
      <c r="B21" s="18"/>
      <c r="C21" s="18"/>
      <c r="D21" s="18"/>
      <c r="E21" s="18"/>
      <c r="F21" s="18"/>
      <c r="G21" s="18"/>
      <c r="H21" s="18"/>
      <c r="I21" s="18"/>
    </row>
    <row r="22" spans="1:9" ht="15" customHeight="1" x14ac:dyDescent="0.25">
      <c r="A22" s="18"/>
      <c r="B22" s="18"/>
      <c r="C22" s="18"/>
      <c r="D22" s="18"/>
      <c r="E22" s="18"/>
      <c r="F22" s="18"/>
      <c r="G22" s="18"/>
      <c r="H22" s="18"/>
      <c r="I22" s="18"/>
    </row>
    <row r="23" spans="1:9" ht="56.25" customHeight="1" x14ac:dyDescent="0.25">
      <c r="A23" s="121" t="s">
        <v>120</v>
      </c>
      <c r="B23" s="121"/>
      <c r="C23" s="121"/>
      <c r="D23" s="121"/>
      <c r="E23" s="121"/>
      <c r="F23" s="121"/>
      <c r="G23" s="121"/>
      <c r="H23" s="121"/>
      <c r="I23" s="18"/>
    </row>
    <row r="24" spans="1:9" ht="15" customHeight="1" x14ac:dyDescent="0.25">
      <c r="A24" s="18"/>
      <c r="B24" s="18"/>
      <c r="C24" s="18"/>
      <c r="D24" s="18"/>
      <c r="E24" s="18"/>
      <c r="F24" s="18"/>
      <c r="G24" s="18"/>
      <c r="H24" s="18"/>
      <c r="I24" s="18"/>
    </row>
    <row r="25" spans="1:9" ht="15" customHeight="1" x14ac:dyDescent="0.25">
      <c r="A25" s="41" t="s">
        <v>121</v>
      </c>
      <c r="B25" s="18"/>
      <c r="C25" s="18"/>
      <c r="D25" s="18"/>
      <c r="E25" s="18"/>
      <c r="F25" s="18"/>
      <c r="G25" s="18"/>
      <c r="H25" s="18"/>
    </row>
    <row r="26" spans="1:9" ht="15" customHeight="1" x14ac:dyDescent="0.25">
      <c r="A26" s="18"/>
      <c r="B26" s="18"/>
      <c r="C26" s="18"/>
      <c r="D26" s="18"/>
      <c r="E26" s="18"/>
      <c r="F26" s="18"/>
      <c r="G26" s="18"/>
      <c r="H26" s="18"/>
    </row>
    <row r="27" spans="1:9" ht="15" customHeight="1" x14ac:dyDescent="0.25">
      <c r="A27" s="41" t="s">
        <v>122</v>
      </c>
      <c r="B27" s="122" t="str">
        <f>+IFERROR(IF(ISNUMBER('Anexo I Tabla Desglose Precio'!I77),IF('Anexo I Tabla Desglose Precio'!I77&lt;=107650.73,'Anexo I Tabla Desglose Precio'!I77,"ERROR: no debe superar 107.650,73"),"revisar desglose precio"),"desglose precio incompleto/incorrecto")</f>
        <v>revisar desglose precio</v>
      </c>
      <c r="C27" s="123"/>
      <c r="D27" s="18" t="s">
        <v>123</v>
      </c>
      <c r="E27" s="18"/>
      <c r="F27" s="18"/>
      <c r="G27" s="18"/>
      <c r="H27" s="18"/>
    </row>
    <row r="28" spans="1:9" ht="15" customHeight="1" x14ac:dyDescent="0.25">
      <c r="A28" s="18"/>
      <c r="B28" s="18"/>
      <c r="C28" s="18"/>
      <c r="D28" s="18"/>
      <c r="E28" s="18"/>
      <c r="F28" s="18"/>
      <c r="G28" s="18"/>
      <c r="H28" s="18"/>
    </row>
    <row r="29" spans="1:9" ht="35.1" customHeight="1" x14ac:dyDescent="0.25">
      <c r="A29" s="117" t="s">
        <v>124</v>
      </c>
      <c r="B29" s="117"/>
      <c r="C29" s="117"/>
      <c r="D29" s="117"/>
      <c r="E29" s="117"/>
      <c r="F29" s="117"/>
      <c r="G29" s="117"/>
      <c r="H29" s="117"/>
      <c r="I29" s="18"/>
    </row>
    <row r="30" spans="1:9" ht="35.1" customHeight="1" x14ac:dyDescent="0.25">
      <c r="A30" s="117" t="s">
        <v>125</v>
      </c>
      <c r="B30" s="117"/>
      <c r="C30" s="117"/>
      <c r="D30" s="117"/>
      <c r="E30" s="117"/>
      <c r="F30" s="117"/>
      <c r="G30" s="117"/>
      <c r="H30" s="117"/>
      <c r="I30" s="18"/>
    </row>
    <row r="31" spans="1:9" ht="35.1" customHeight="1" x14ac:dyDescent="0.25">
      <c r="A31" s="117" t="s">
        <v>126</v>
      </c>
      <c r="B31" s="117"/>
      <c r="C31" s="117"/>
      <c r="D31" s="117"/>
      <c r="E31" s="117"/>
      <c r="F31" s="117"/>
      <c r="G31" s="117"/>
      <c r="H31" s="117"/>
      <c r="I31" s="18"/>
    </row>
    <row r="32" spans="1:9" ht="45" customHeight="1" x14ac:dyDescent="0.25">
      <c r="A32" s="117" t="s">
        <v>127</v>
      </c>
      <c r="B32" s="117"/>
      <c r="C32" s="117"/>
      <c r="D32" s="117"/>
      <c r="E32" s="117"/>
      <c r="F32" s="117"/>
      <c r="G32" s="117"/>
      <c r="H32" s="117"/>
      <c r="I32" s="18"/>
    </row>
    <row r="33" spans="1:9" ht="15" customHeight="1" x14ac:dyDescent="0.25">
      <c r="A33" s="18"/>
      <c r="B33" s="18"/>
      <c r="C33" s="18"/>
      <c r="D33" s="18"/>
      <c r="E33" s="18"/>
      <c r="F33" s="18"/>
      <c r="G33" s="18"/>
      <c r="H33" s="18"/>
      <c r="I33" s="18"/>
    </row>
    <row r="34" spans="1:9" x14ac:dyDescent="0.25">
      <c r="A34" s="41" t="s">
        <v>128</v>
      </c>
      <c r="B34" s="18"/>
      <c r="C34" s="18"/>
      <c r="D34" s="18"/>
      <c r="E34" s="18"/>
      <c r="F34" s="18"/>
      <c r="G34" s="18"/>
      <c r="H34" s="18"/>
      <c r="I34" s="18"/>
    </row>
    <row r="35" spans="1:9" ht="8.1" customHeight="1" x14ac:dyDescent="0.25">
      <c r="A35" s="18"/>
      <c r="B35" s="18"/>
      <c r="C35" s="18"/>
      <c r="D35" s="18"/>
      <c r="E35" s="18"/>
      <c r="F35" s="18"/>
      <c r="G35" s="18"/>
      <c r="H35" s="18"/>
      <c r="I35" s="18"/>
    </row>
    <row r="40" spans="1:9" x14ac:dyDescent="0.25">
      <c r="B40" s="42" t="s">
        <v>129</v>
      </c>
    </row>
    <row r="48" spans="1:9" x14ac:dyDescent="0.25">
      <c r="B48" s="17" t="s">
        <v>107</v>
      </c>
      <c r="C48" s="118"/>
      <c r="D48" s="118"/>
      <c r="E48" s="118"/>
      <c r="F48" s="118"/>
      <c r="G48" s="118"/>
    </row>
  </sheetData>
  <sheetProtection algorithmName="SHA-512" hashValue="JWVdxxNMk8HcPw6ngRoOSBpZb/LmuiMenQ7i6OrV6ulq5DNeu+g9a7mtk3dmILOnrOWYLbrymUASUoY+d1aGDA==" saltValue="2X9gCen+IYG3jGBEo16dEg==" spinCount="100000" sheet="1" objects="1" scenarios="1" selectLockedCells="1"/>
  <mergeCells count="15">
    <mergeCell ref="E15:I15"/>
    <mergeCell ref="E18:I18"/>
    <mergeCell ref="A2:I2"/>
    <mergeCell ref="A9:I9"/>
    <mergeCell ref="B12:E12"/>
    <mergeCell ref="F12:H12"/>
    <mergeCell ref="A13:H13"/>
    <mergeCell ref="A30:H30"/>
    <mergeCell ref="A31:H31"/>
    <mergeCell ref="A32:H32"/>
    <mergeCell ref="C48:G48"/>
    <mergeCell ref="C18:D18"/>
    <mergeCell ref="A23:H23"/>
    <mergeCell ref="B27:C27"/>
    <mergeCell ref="A29:H29"/>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C3B5F-64B3-43C9-92EA-93D6507EBDAA}">
  <sheetPr>
    <pageSetUpPr fitToPage="1"/>
  </sheetPr>
  <dimension ref="A1:I91"/>
  <sheetViews>
    <sheetView workbookViewId="0">
      <pane ySplit="6" topLeftCell="A7" activePane="bottomLeft" state="frozen"/>
      <selection pane="bottomLeft" activeCell="H8" sqref="H8"/>
    </sheetView>
  </sheetViews>
  <sheetFormatPr baseColWidth="10" defaultRowHeight="15" x14ac:dyDescent="0.25"/>
  <cols>
    <col min="1" max="1" width="6.7109375" style="17" bestFit="1" customWidth="1"/>
    <col min="2" max="2" width="6.28515625" style="17" bestFit="1" customWidth="1"/>
    <col min="3" max="3" width="3.5703125" style="17" bestFit="1" customWidth="1"/>
    <col min="4" max="4" width="31.42578125" style="17" customWidth="1"/>
    <col min="5" max="5" width="8.5703125" style="75" bestFit="1" customWidth="1"/>
    <col min="6" max="6" width="8.42578125" style="17" bestFit="1" customWidth="1"/>
    <col min="7" max="7" width="7.5703125" style="17" bestFit="1" customWidth="1"/>
    <col min="8" max="9" width="12.7109375" style="17" customWidth="1"/>
    <col min="10" max="16384" width="11.42578125" style="17"/>
  </cols>
  <sheetData>
    <row r="1" spans="1:9" ht="75" customHeight="1" thickBot="1" x14ac:dyDescent="0.3">
      <c r="A1" s="131" t="s">
        <v>103</v>
      </c>
      <c r="B1" s="132"/>
      <c r="C1" s="132"/>
      <c r="D1" s="132"/>
      <c r="E1" s="132"/>
      <c r="F1" s="132"/>
      <c r="G1" s="132"/>
      <c r="H1" s="132"/>
      <c r="I1" s="133"/>
    </row>
    <row r="2" spans="1:9" ht="60" customHeight="1" x14ac:dyDescent="0.25">
      <c r="A2" s="134" t="s">
        <v>104</v>
      </c>
      <c r="B2" s="134"/>
      <c r="C2" s="134"/>
      <c r="D2" s="134"/>
      <c r="E2" s="134"/>
      <c r="F2" s="134"/>
      <c r="G2" s="134"/>
      <c r="H2" s="134"/>
      <c r="I2" s="134"/>
    </row>
    <row r="3" spans="1:9" x14ac:dyDescent="0.25">
      <c r="A3" s="18"/>
      <c r="B3" s="18"/>
      <c r="C3" s="18"/>
      <c r="D3" s="19"/>
      <c r="E3" s="18"/>
      <c r="F3" s="18"/>
      <c r="G3" s="20"/>
      <c r="H3" s="20"/>
      <c r="I3" s="20"/>
    </row>
    <row r="4" spans="1:9" ht="18.75" x14ac:dyDescent="0.25">
      <c r="A4" s="21" t="s">
        <v>105</v>
      </c>
      <c r="B4" s="18"/>
      <c r="C4" s="18"/>
      <c r="D4" s="19"/>
      <c r="E4" s="18"/>
      <c r="F4" s="18"/>
      <c r="G4" s="20"/>
      <c r="H4" s="20"/>
      <c r="I4" s="20"/>
    </row>
    <row r="5" spans="1:9" ht="9.9499999999999993" customHeight="1" x14ac:dyDescent="0.25">
      <c r="A5" s="18"/>
      <c r="B5" s="18"/>
      <c r="C5" s="18"/>
      <c r="D5" s="19"/>
      <c r="E5" s="18"/>
      <c r="F5" s="18"/>
      <c r="G5" s="20"/>
      <c r="H5" s="20"/>
      <c r="I5" s="20"/>
    </row>
    <row r="6" spans="1:9" x14ac:dyDescent="0.25">
      <c r="A6" s="43" t="s">
        <v>0</v>
      </c>
      <c r="B6" s="43" t="s">
        <v>1</v>
      </c>
      <c r="C6" s="43" t="s">
        <v>2</v>
      </c>
      <c r="D6" s="44" t="s">
        <v>75</v>
      </c>
      <c r="E6" s="45" t="s">
        <v>73</v>
      </c>
      <c r="F6" s="43" t="s">
        <v>3</v>
      </c>
      <c r="G6" s="43" t="s">
        <v>4</v>
      </c>
      <c r="H6" s="43" t="s">
        <v>5</v>
      </c>
      <c r="I6" s="43" t="s">
        <v>109</v>
      </c>
    </row>
    <row r="7" spans="1:9" x14ac:dyDescent="0.25">
      <c r="A7" s="46" t="s">
        <v>7</v>
      </c>
      <c r="B7" s="46" t="s">
        <v>8</v>
      </c>
      <c r="C7" s="46" t="s">
        <v>9</v>
      </c>
      <c r="D7" s="136" t="s">
        <v>10</v>
      </c>
      <c r="E7" s="137"/>
      <c r="F7" s="138"/>
      <c r="G7" s="47"/>
      <c r="H7" s="48"/>
      <c r="I7" s="48"/>
    </row>
    <row r="8" spans="1:9" x14ac:dyDescent="0.25">
      <c r="A8" s="49" t="s">
        <v>76</v>
      </c>
      <c r="B8" s="50" t="s">
        <v>11</v>
      </c>
      <c r="C8" s="50" t="s">
        <v>12</v>
      </c>
      <c r="D8" s="139" t="s">
        <v>13</v>
      </c>
      <c r="E8" s="140"/>
      <c r="F8" s="141"/>
      <c r="G8" s="51">
        <v>440</v>
      </c>
      <c r="H8" s="76"/>
      <c r="I8" s="52">
        <f>+ROUND(ROUND(G8,2)*ROUND(H8,2),2)</f>
        <v>0</v>
      </c>
    </row>
    <row r="9" spans="1:9" ht="56.25" customHeight="1" x14ac:dyDescent="0.25">
      <c r="A9" s="53"/>
      <c r="B9" s="53"/>
      <c r="C9" s="53"/>
      <c r="D9" s="139" t="s">
        <v>14</v>
      </c>
      <c r="E9" s="140"/>
      <c r="F9" s="141"/>
      <c r="G9" s="53"/>
      <c r="H9" s="53"/>
      <c r="I9" s="53"/>
    </row>
    <row r="10" spans="1:9" x14ac:dyDescent="0.25">
      <c r="A10" s="53"/>
      <c r="B10" s="53"/>
      <c r="C10" s="53"/>
      <c r="D10" s="54" t="s">
        <v>15</v>
      </c>
      <c r="E10" s="55">
        <v>440</v>
      </c>
      <c r="F10" s="56">
        <v>440</v>
      </c>
      <c r="G10" s="53"/>
      <c r="H10" s="53"/>
      <c r="I10" s="53"/>
    </row>
    <row r="11" spans="1:9" x14ac:dyDescent="0.25">
      <c r="A11" s="49" t="s">
        <v>77</v>
      </c>
      <c r="B11" s="50" t="s">
        <v>11</v>
      </c>
      <c r="C11" s="50" t="s">
        <v>16</v>
      </c>
      <c r="D11" s="139" t="s">
        <v>17</v>
      </c>
      <c r="E11" s="140"/>
      <c r="F11" s="141"/>
      <c r="G11" s="51">
        <v>1</v>
      </c>
      <c r="H11" s="76"/>
      <c r="I11" s="52">
        <f>+ROUND(ROUND(G11,2)*ROUND(H11,2),2)</f>
        <v>0</v>
      </c>
    </row>
    <row r="12" spans="1:9" ht="57" customHeight="1" x14ac:dyDescent="0.25">
      <c r="A12" s="53"/>
      <c r="B12" s="53"/>
      <c r="C12" s="53"/>
      <c r="D12" s="139" t="s">
        <v>18</v>
      </c>
      <c r="E12" s="140"/>
      <c r="F12" s="141"/>
      <c r="G12" s="53"/>
      <c r="H12" s="53"/>
      <c r="I12" s="53"/>
    </row>
    <row r="13" spans="1:9" x14ac:dyDescent="0.25">
      <c r="A13" s="49" t="s">
        <v>78</v>
      </c>
      <c r="B13" s="50" t="s">
        <v>11</v>
      </c>
      <c r="C13" s="50" t="s">
        <v>12</v>
      </c>
      <c r="D13" s="139" t="s">
        <v>19</v>
      </c>
      <c r="E13" s="140"/>
      <c r="F13" s="141"/>
      <c r="G13" s="51">
        <v>70.8</v>
      </c>
      <c r="H13" s="76"/>
      <c r="I13" s="52">
        <f>+ROUND(ROUND(G13,2)*ROUND(H13,2),2)</f>
        <v>0</v>
      </c>
    </row>
    <row r="14" spans="1:9" ht="193.5" customHeight="1" x14ac:dyDescent="0.25">
      <c r="A14" s="53"/>
      <c r="B14" s="53"/>
      <c r="C14" s="53"/>
      <c r="D14" s="139" t="s">
        <v>20</v>
      </c>
      <c r="E14" s="140"/>
      <c r="F14" s="141"/>
      <c r="G14" s="53"/>
      <c r="H14" s="53"/>
      <c r="I14" s="53"/>
    </row>
    <row r="15" spans="1:9" x14ac:dyDescent="0.25">
      <c r="A15" s="53"/>
      <c r="B15" s="53"/>
      <c r="C15" s="53"/>
      <c r="D15" s="54" t="s">
        <v>21</v>
      </c>
      <c r="E15" s="55">
        <v>70.8</v>
      </c>
      <c r="F15" s="56">
        <v>70.8</v>
      </c>
      <c r="G15" s="53"/>
      <c r="H15" s="53"/>
      <c r="I15" s="53"/>
    </row>
    <row r="16" spans="1:9" x14ac:dyDescent="0.25">
      <c r="A16" s="49" t="s">
        <v>79</v>
      </c>
      <c r="B16" s="50" t="s">
        <v>11</v>
      </c>
      <c r="C16" s="50" t="s">
        <v>12</v>
      </c>
      <c r="D16" s="139" t="s">
        <v>22</v>
      </c>
      <c r="E16" s="140"/>
      <c r="F16" s="141"/>
      <c r="G16" s="51">
        <v>369.2</v>
      </c>
      <c r="H16" s="76"/>
      <c r="I16" s="52">
        <f>+ROUND(ROUND(G16,2)*ROUND(H16,2),2)</f>
        <v>0</v>
      </c>
    </row>
    <row r="17" spans="1:9" ht="195" customHeight="1" x14ac:dyDescent="0.25">
      <c r="A17" s="53"/>
      <c r="B17" s="53"/>
      <c r="C17" s="53"/>
      <c r="D17" s="139" t="s">
        <v>23</v>
      </c>
      <c r="E17" s="140"/>
      <c r="F17" s="141"/>
      <c r="G17" s="53"/>
      <c r="H17" s="53"/>
      <c r="I17" s="53"/>
    </row>
    <row r="18" spans="1:9" x14ac:dyDescent="0.25">
      <c r="A18" s="53"/>
      <c r="B18" s="53"/>
      <c r="C18" s="53"/>
      <c r="D18" s="54" t="s">
        <v>24</v>
      </c>
      <c r="E18" s="55">
        <v>259.2</v>
      </c>
      <c r="F18" s="56">
        <v>259.2</v>
      </c>
      <c r="G18" s="53"/>
      <c r="H18" s="53"/>
      <c r="I18" s="53"/>
    </row>
    <row r="19" spans="1:9" x14ac:dyDescent="0.25">
      <c r="A19" s="53"/>
      <c r="B19" s="53"/>
      <c r="C19" s="53"/>
      <c r="D19" s="54" t="s">
        <v>25</v>
      </c>
      <c r="E19" s="55">
        <v>110</v>
      </c>
      <c r="F19" s="56">
        <v>110</v>
      </c>
      <c r="G19" s="53"/>
      <c r="H19" s="53"/>
      <c r="I19" s="53"/>
    </row>
    <row r="20" spans="1:9" ht="22.5" customHeight="1" x14ac:dyDescent="0.25">
      <c r="A20" s="49" t="s">
        <v>80</v>
      </c>
      <c r="B20" s="50" t="s">
        <v>11</v>
      </c>
      <c r="C20" s="50" t="s">
        <v>12</v>
      </c>
      <c r="D20" s="139" t="s">
        <v>26</v>
      </c>
      <c r="E20" s="140"/>
      <c r="F20" s="141"/>
      <c r="G20" s="51">
        <v>70</v>
      </c>
      <c r="H20" s="76"/>
      <c r="I20" s="52">
        <f>+ROUND(ROUND(G20,2)*ROUND(H20,2),2)</f>
        <v>0</v>
      </c>
    </row>
    <row r="21" spans="1:9" ht="81" customHeight="1" x14ac:dyDescent="0.25">
      <c r="A21" s="53"/>
      <c r="B21" s="53"/>
      <c r="C21" s="53"/>
      <c r="D21" s="139" t="s">
        <v>27</v>
      </c>
      <c r="E21" s="140"/>
      <c r="F21" s="141"/>
      <c r="G21" s="53"/>
      <c r="H21" s="53"/>
      <c r="I21" s="53"/>
    </row>
    <row r="22" spans="1:9" x14ac:dyDescent="0.25">
      <c r="A22" s="53"/>
      <c r="B22" s="53"/>
      <c r="C22" s="53"/>
      <c r="D22" s="57"/>
      <c r="E22" s="55">
        <v>70</v>
      </c>
      <c r="F22" s="56">
        <v>70</v>
      </c>
      <c r="G22" s="53"/>
      <c r="H22" s="53"/>
      <c r="I22" s="53"/>
    </row>
    <row r="23" spans="1:9" x14ac:dyDescent="0.25">
      <c r="A23" s="49" t="s">
        <v>81</v>
      </c>
      <c r="B23" s="50" t="s">
        <v>11</v>
      </c>
      <c r="C23" s="50" t="s">
        <v>28</v>
      </c>
      <c r="D23" s="139" t="s">
        <v>29</v>
      </c>
      <c r="E23" s="140"/>
      <c r="F23" s="141"/>
      <c r="G23" s="51">
        <v>42</v>
      </c>
      <c r="H23" s="76"/>
      <c r="I23" s="52">
        <f>+ROUND(ROUND(G23,2)*ROUND(H23,2),2)</f>
        <v>0</v>
      </c>
    </row>
    <row r="24" spans="1:9" ht="52.5" customHeight="1" x14ac:dyDescent="0.25">
      <c r="A24" s="53"/>
      <c r="B24" s="53"/>
      <c r="C24" s="53"/>
      <c r="D24" s="139" t="s">
        <v>30</v>
      </c>
      <c r="E24" s="140"/>
      <c r="F24" s="141"/>
      <c r="G24" s="53"/>
      <c r="H24" s="53"/>
      <c r="I24" s="53"/>
    </row>
    <row r="25" spans="1:9" x14ac:dyDescent="0.25">
      <c r="A25" s="53"/>
      <c r="B25" s="53"/>
      <c r="C25" s="53"/>
      <c r="D25" s="54" t="s">
        <v>31</v>
      </c>
      <c r="E25" s="55">
        <v>12</v>
      </c>
      <c r="F25" s="56">
        <v>12</v>
      </c>
      <c r="G25" s="53"/>
      <c r="H25" s="53"/>
      <c r="I25" s="53"/>
    </row>
    <row r="26" spans="1:9" x14ac:dyDescent="0.25">
      <c r="A26" s="53"/>
      <c r="B26" s="53"/>
      <c r="C26" s="53"/>
      <c r="D26" s="54" t="s">
        <v>32</v>
      </c>
      <c r="E26" s="55">
        <v>30</v>
      </c>
      <c r="F26" s="56">
        <v>30</v>
      </c>
      <c r="G26" s="53"/>
      <c r="H26" s="53"/>
      <c r="I26" s="53"/>
    </row>
    <row r="27" spans="1:9" x14ac:dyDescent="0.25">
      <c r="A27" s="49" t="s">
        <v>82</v>
      </c>
      <c r="B27" s="50" t="s">
        <v>11</v>
      </c>
      <c r="C27" s="50" t="s">
        <v>16</v>
      </c>
      <c r="D27" s="139" t="s">
        <v>33</v>
      </c>
      <c r="E27" s="140"/>
      <c r="F27" s="141"/>
      <c r="G27" s="51">
        <v>3</v>
      </c>
      <c r="H27" s="76"/>
      <c r="I27" s="52">
        <f>+ROUND(ROUND(G27,2)*ROUND(H27,2),2)</f>
        <v>0</v>
      </c>
    </row>
    <row r="28" spans="1:9" ht="52.5" customHeight="1" x14ac:dyDescent="0.25">
      <c r="A28" s="53"/>
      <c r="B28" s="53"/>
      <c r="C28" s="53"/>
      <c r="D28" s="139" t="s">
        <v>34</v>
      </c>
      <c r="E28" s="140"/>
      <c r="F28" s="141"/>
      <c r="G28" s="53"/>
      <c r="H28" s="53"/>
      <c r="I28" s="53"/>
    </row>
    <row r="29" spans="1:9" x14ac:dyDescent="0.25">
      <c r="A29" s="53"/>
      <c r="B29" s="53"/>
      <c r="C29" s="53"/>
      <c r="D29" s="54" t="s">
        <v>35</v>
      </c>
      <c r="E29" s="55">
        <v>3</v>
      </c>
      <c r="F29" s="56">
        <v>3</v>
      </c>
      <c r="G29" s="53"/>
      <c r="H29" s="53"/>
      <c r="I29" s="53"/>
    </row>
    <row r="30" spans="1:9" x14ac:dyDescent="0.25">
      <c r="A30" s="49" t="s">
        <v>83</v>
      </c>
      <c r="B30" s="50" t="s">
        <v>11</v>
      </c>
      <c r="C30" s="50" t="s">
        <v>16</v>
      </c>
      <c r="D30" s="139" t="s">
        <v>36</v>
      </c>
      <c r="E30" s="140"/>
      <c r="F30" s="141"/>
      <c r="G30" s="51">
        <v>40</v>
      </c>
      <c r="H30" s="76"/>
      <c r="I30" s="52">
        <f>+ROUND(ROUND(G30,2)*ROUND(H30,2),2)</f>
        <v>0</v>
      </c>
    </row>
    <row r="31" spans="1:9" ht="60.75" customHeight="1" x14ac:dyDescent="0.25">
      <c r="A31" s="53"/>
      <c r="B31" s="53"/>
      <c r="C31" s="53"/>
      <c r="D31" s="139" t="s">
        <v>37</v>
      </c>
      <c r="E31" s="140"/>
      <c r="F31" s="141"/>
      <c r="G31" s="53"/>
      <c r="H31" s="53"/>
      <c r="I31" s="53"/>
    </row>
    <row r="32" spans="1:9" x14ac:dyDescent="0.25">
      <c r="A32" s="53"/>
      <c r="B32" s="53"/>
      <c r="C32" s="53"/>
      <c r="D32" s="54" t="s">
        <v>38</v>
      </c>
      <c r="E32" s="55">
        <v>40</v>
      </c>
      <c r="F32" s="56">
        <v>40</v>
      </c>
      <c r="G32" s="53"/>
      <c r="H32" s="53"/>
      <c r="I32" s="53"/>
    </row>
    <row r="33" spans="1:9" x14ac:dyDescent="0.25">
      <c r="A33" s="49" t="s">
        <v>84</v>
      </c>
      <c r="B33" s="50" t="s">
        <v>11</v>
      </c>
      <c r="C33" s="50" t="s">
        <v>16</v>
      </c>
      <c r="D33" s="139" t="s">
        <v>39</v>
      </c>
      <c r="E33" s="140"/>
      <c r="F33" s="141"/>
      <c r="G33" s="51">
        <v>1</v>
      </c>
      <c r="H33" s="76"/>
      <c r="I33" s="52">
        <f>+ROUND(ROUND(G33,2)*ROUND(H33,2),2)</f>
        <v>0</v>
      </c>
    </row>
    <row r="34" spans="1:9" ht="45" customHeight="1" x14ac:dyDescent="0.25">
      <c r="A34" s="53"/>
      <c r="B34" s="53"/>
      <c r="C34" s="53"/>
      <c r="D34" s="139" t="s">
        <v>40</v>
      </c>
      <c r="E34" s="140"/>
      <c r="F34" s="141"/>
      <c r="G34" s="53"/>
      <c r="H34" s="53"/>
      <c r="I34" s="53"/>
    </row>
    <row r="35" spans="1:9" x14ac:dyDescent="0.25">
      <c r="A35" s="53"/>
      <c r="B35" s="53"/>
      <c r="C35" s="53"/>
      <c r="D35" s="54" t="s">
        <v>41</v>
      </c>
      <c r="E35" s="55">
        <v>1</v>
      </c>
      <c r="F35" s="56">
        <v>1</v>
      </c>
      <c r="G35" s="53"/>
      <c r="H35" s="53"/>
      <c r="I35" s="53"/>
    </row>
    <row r="36" spans="1:9" x14ac:dyDescent="0.25">
      <c r="A36" s="49" t="s">
        <v>85</v>
      </c>
      <c r="B36" s="50" t="s">
        <v>11</v>
      </c>
      <c r="C36" s="50" t="s">
        <v>28</v>
      </c>
      <c r="D36" s="139" t="s">
        <v>42</v>
      </c>
      <c r="E36" s="140"/>
      <c r="F36" s="141"/>
      <c r="G36" s="51">
        <v>60</v>
      </c>
      <c r="H36" s="76"/>
      <c r="I36" s="52">
        <f>+ROUND(ROUND(G36,2)*ROUND(H36,2),2)</f>
        <v>0</v>
      </c>
    </row>
    <row r="37" spans="1:9" ht="42" customHeight="1" x14ac:dyDescent="0.25">
      <c r="A37" s="53"/>
      <c r="B37" s="53"/>
      <c r="C37" s="53"/>
      <c r="D37" s="139" t="s">
        <v>43</v>
      </c>
      <c r="E37" s="140"/>
      <c r="F37" s="141"/>
      <c r="G37" s="53"/>
      <c r="H37" s="53"/>
      <c r="I37" s="53"/>
    </row>
    <row r="38" spans="1:9" x14ac:dyDescent="0.25">
      <c r="A38" s="58" t="s">
        <v>86</v>
      </c>
      <c r="B38" s="58" t="s">
        <v>11</v>
      </c>
      <c r="C38" s="58" t="s">
        <v>44</v>
      </c>
      <c r="D38" s="142" t="s">
        <v>160</v>
      </c>
      <c r="E38" s="143"/>
      <c r="F38" s="144"/>
      <c r="G38" s="59">
        <v>1</v>
      </c>
      <c r="H38" s="59">
        <f>+IF(OR(I75&lt;&gt;0,I76&lt;&gt;0),3500,IF(OR(H75&lt;&gt;0,H76&lt;&gt;0),+ROUND(3500*(1+H75+H76),2),+ROUND(3500*1.19,2)))</f>
        <v>4165</v>
      </c>
      <c r="I38" s="59">
        <f>+ROUND(ROUND(G38,2)*ROUND(H38,2),2)</f>
        <v>4165</v>
      </c>
    </row>
    <row r="39" spans="1:9" ht="91.5" customHeight="1" x14ac:dyDescent="0.25">
      <c r="A39" s="53"/>
      <c r="B39" s="53"/>
      <c r="C39" s="53"/>
      <c r="D39" s="139" t="s">
        <v>45</v>
      </c>
      <c r="E39" s="140"/>
      <c r="F39" s="141"/>
      <c r="G39" s="53"/>
      <c r="H39" s="53"/>
      <c r="I39" s="53"/>
    </row>
    <row r="40" spans="1:9" x14ac:dyDescent="0.25">
      <c r="A40" s="53"/>
      <c r="B40" s="53"/>
      <c r="C40" s="53"/>
      <c r="D40" s="57"/>
      <c r="E40" s="55">
        <v>1</v>
      </c>
      <c r="F40" s="56">
        <v>1</v>
      </c>
      <c r="G40" s="53"/>
      <c r="H40" s="53"/>
      <c r="I40" s="53"/>
    </row>
    <row r="41" spans="1:9" x14ac:dyDescent="0.25">
      <c r="A41" s="49" t="s">
        <v>87</v>
      </c>
      <c r="B41" s="50" t="s">
        <v>11</v>
      </c>
      <c r="C41" s="50" t="s">
        <v>16</v>
      </c>
      <c r="D41" s="139" t="s">
        <v>46</v>
      </c>
      <c r="E41" s="140"/>
      <c r="F41" s="141"/>
      <c r="G41" s="51">
        <v>1</v>
      </c>
      <c r="H41" s="76"/>
      <c r="I41" s="52">
        <f>+ROUND(ROUND(G41,2)*ROUND(H41,2),2)</f>
        <v>0</v>
      </c>
    </row>
    <row r="42" spans="1:9" ht="45" customHeight="1" x14ac:dyDescent="0.25">
      <c r="A42" s="53"/>
      <c r="B42" s="53"/>
      <c r="C42" s="53"/>
      <c r="D42" s="139" t="s">
        <v>47</v>
      </c>
      <c r="E42" s="140"/>
      <c r="F42" s="141"/>
      <c r="G42" s="53"/>
      <c r="H42" s="53"/>
      <c r="I42" s="53"/>
    </row>
    <row r="43" spans="1:9" x14ac:dyDescent="0.25">
      <c r="A43" s="49" t="s">
        <v>88</v>
      </c>
      <c r="B43" s="50" t="s">
        <v>11</v>
      </c>
      <c r="C43" s="50" t="s">
        <v>16</v>
      </c>
      <c r="D43" s="139" t="s">
        <v>48</v>
      </c>
      <c r="E43" s="140"/>
      <c r="F43" s="141"/>
      <c r="G43" s="51">
        <v>1</v>
      </c>
      <c r="H43" s="76"/>
      <c r="I43" s="52">
        <f>+ROUND(ROUND(G43,2)*ROUND(H43,2),2)</f>
        <v>0</v>
      </c>
    </row>
    <row r="44" spans="1:9" ht="67.5" customHeight="1" x14ac:dyDescent="0.25">
      <c r="A44" s="53"/>
      <c r="B44" s="53"/>
      <c r="C44" s="53"/>
      <c r="D44" s="139" t="s">
        <v>49</v>
      </c>
      <c r="E44" s="140"/>
      <c r="F44" s="141"/>
      <c r="G44" s="53"/>
      <c r="H44" s="53"/>
      <c r="I44" s="53"/>
    </row>
    <row r="45" spans="1:9" x14ac:dyDescent="0.25">
      <c r="A45" s="53"/>
      <c r="B45" s="53"/>
      <c r="C45" s="53"/>
      <c r="D45" s="57"/>
      <c r="E45" s="55">
        <v>1</v>
      </c>
      <c r="F45" s="56">
        <v>1</v>
      </c>
      <c r="G45" s="53"/>
      <c r="H45" s="53"/>
      <c r="I45" s="53"/>
    </row>
    <row r="46" spans="1:9" x14ac:dyDescent="0.25">
      <c r="A46" s="49" t="s">
        <v>89</v>
      </c>
      <c r="B46" s="50" t="s">
        <v>11</v>
      </c>
      <c r="C46" s="50" t="s">
        <v>16</v>
      </c>
      <c r="D46" s="139" t="s">
        <v>50</v>
      </c>
      <c r="E46" s="140"/>
      <c r="F46" s="141"/>
      <c r="G46" s="51">
        <v>1</v>
      </c>
      <c r="H46" s="76"/>
      <c r="I46" s="52">
        <f>+ROUND(ROUND(G46,2)*ROUND(H46,2),2)</f>
        <v>0</v>
      </c>
    </row>
    <row r="47" spans="1:9" ht="89.25" customHeight="1" x14ac:dyDescent="0.25">
      <c r="A47" s="53"/>
      <c r="B47" s="53"/>
      <c r="C47" s="53"/>
      <c r="D47" s="139" t="s">
        <v>51</v>
      </c>
      <c r="E47" s="140"/>
      <c r="F47" s="141"/>
      <c r="G47" s="53"/>
      <c r="H47" s="53"/>
      <c r="I47" s="53"/>
    </row>
    <row r="48" spans="1:9" x14ac:dyDescent="0.25">
      <c r="A48" s="53"/>
      <c r="B48" s="53"/>
      <c r="C48" s="53"/>
      <c r="D48" s="57"/>
      <c r="E48" s="55">
        <v>1</v>
      </c>
      <c r="F48" s="56">
        <v>1</v>
      </c>
      <c r="G48" s="53"/>
      <c r="H48" s="53"/>
      <c r="I48" s="53"/>
    </row>
    <row r="49" spans="1:9" x14ac:dyDescent="0.25">
      <c r="A49" s="49" t="s">
        <v>90</v>
      </c>
      <c r="B49" s="50" t="s">
        <v>11</v>
      </c>
      <c r="C49" s="50" t="s">
        <v>16</v>
      </c>
      <c r="D49" s="139" t="s">
        <v>52</v>
      </c>
      <c r="E49" s="140"/>
      <c r="F49" s="141"/>
      <c r="G49" s="51">
        <v>1</v>
      </c>
      <c r="H49" s="76"/>
      <c r="I49" s="52">
        <f>+ROUND(ROUND(G49,2)*ROUND(H49,2),2)</f>
        <v>0</v>
      </c>
    </row>
    <row r="50" spans="1:9" ht="22.5" customHeight="1" x14ac:dyDescent="0.25">
      <c r="A50" s="53"/>
      <c r="B50" s="53"/>
      <c r="C50" s="53"/>
      <c r="D50" s="139" t="s">
        <v>53</v>
      </c>
      <c r="E50" s="140"/>
      <c r="F50" s="141"/>
      <c r="G50" s="53"/>
      <c r="H50" s="53"/>
      <c r="I50" s="53"/>
    </row>
    <row r="51" spans="1:9" ht="22.5" customHeight="1" x14ac:dyDescent="0.25">
      <c r="A51" s="49" t="s">
        <v>91</v>
      </c>
      <c r="B51" s="50" t="s">
        <v>11</v>
      </c>
      <c r="C51" s="50" t="s">
        <v>16</v>
      </c>
      <c r="D51" s="139" t="s">
        <v>54</v>
      </c>
      <c r="E51" s="140"/>
      <c r="F51" s="141"/>
      <c r="G51" s="51">
        <v>1</v>
      </c>
      <c r="H51" s="76"/>
      <c r="I51" s="52">
        <f>+ROUND(ROUND(G51,2)*ROUND(H51,2),2)</f>
        <v>0</v>
      </c>
    </row>
    <row r="52" spans="1:9" ht="77.25" customHeight="1" x14ac:dyDescent="0.25">
      <c r="A52" s="53"/>
      <c r="B52" s="53"/>
      <c r="C52" s="53"/>
      <c r="D52" s="139" t="s">
        <v>55</v>
      </c>
      <c r="E52" s="140"/>
      <c r="F52" s="141"/>
      <c r="G52" s="53"/>
      <c r="H52" s="53"/>
      <c r="I52" s="53"/>
    </row>
    <row r="53" spans="1:9" x14ac:dyDescent="0.25">
      <c r="A53" s="49" t="s">
        <v>92</v>
      </c>
      <c r="B53" s="50" t="s">
        <v>11</v>
      </c>
      <c r="C53" s="50" t="s">
        <v>16</v>
      </c>
      <c r="D53" s="139" t="s">
        <v>56</v>
      </c>
      <c r="E53" s="140"/>
      <c r="F53" s="141"/>
      <c r="G53" s="51">
        <v>1</v>
      </c>
      <c r="H53" s="76"/>
      <c r="I53" s="52">
        <f>+ROUND(ROUND(G53,2)*ROUND(H53,2),2)</f>
        <v>0</v>
      </c>
    </row>
    <row r="54" spans="1:9" ht="65.25" customHeight="1" x14ac:dyDescent="0.25">
      <c r="A54" s="53"/>
      <c r="B54" s="53"/>
      <c r="C54" s="53"/>
      <c r="D54" s="139" t="s">
        <v>57</v>
      </c>
      <c r="E54" s="140"/>
      <c r="F54" s="141"/>
      <c r="G54" s="53"/>
      <c r="H54" s="53"/>
      <c r="I54" s="53"/>
    </row>
    <row r="55" spans="1:9" x14ac:dyDescent="0.25">
      <c r="A55" s="53"/>
      <c r="B55" s="53"/>
      <c r="C55" s="53"/>
      <c r="D55" s="57"/>
      <c r="E55" s="55">
        <v>1</v>
      </c>
      <c r="F55" s="56">
        <v>1</v>
      </c>
      <c r="G55" s="53"/>
      <c r="H55" s="53"/>
      <c r="I55" s="53"/>
    </row>
    <row r="56" spans="1:9" x14ac:dyDescent="0.25">
      <c r="A56" s="49" t="s">
        <v>93</v>
      </c>
      <c r="B56" s="50" t="s">
        <v>11</v>
      </c>
      <c r="C56" s="50" t="s">
        <v>16</v>
      </c>
      <c r="D56" s="139" t="s">
        <v>58</v>
      </c>
      <c r="E56" s="140"/>
      <c r="F56" s="141"/>
      <c r="G56" s="51">
        <v>1</v>
      </c>
      <c r="H56" s="76"/>
      <c r="I56" s="52">
        <f>+ROUND(ROUND(G56,2)*ROUND(H56,2),2)</f>
        <v>0</v>
      </c>
    </row>
    <row r="57" spans="1:9" ht="56.25" customHeight="1" x14ac:dyDescent="0.25">
      <c r="A57" s="53"/>
      <c r="B57" s="53"/>
      <c r="C57" s="53"/>
      <c r="D57" s="139" t="s">
        <v>59</v>
      </c>
      <c r="E57" s="140"/>
      <c r="F57" s="141"/>
      <c r="G57" s="53"/>
      <c r="H57" s="53"/>
      <c r="I57" s="53"/>
    </row>
    <row r="58" spans="1:9" x14ac:dyDescent="0.25">
      <c r="A58" s="53"/>
      <c r="B58" s="60" t="s">
        <v>74</v>
      </c>
      <c r="C58" s="53"/>
      <c r="D58" s="57"/>
      <c r="E58" s="55"/>
      <c r="F58" s="61" t="s">
        <v>60</v>
      </c>
      <c r="G58" s="62"/>
      <c r="H58" s="63"/>
      <c r="I58" s="64">
        <f>SUM(I8:I57)</f>
        <v>4165</v>
      </c>
    </row>
    <row r="59" spans="1:9" x14ac:dyDescent="0.25">
      <c r="A59" s="46" t="s">
        <v>61</v>
      </c>
      <c r="B59" s="46" t="s">
        <v>8</v>
      </c>
      <c r="C59" s="46" t="s">
        <v>9</v>
      </c>
      <c r="D59" s="136" t="s">
        <v>62</v>
      </c>
      <c r="E59" s="137"/>
      <c r="F59" s="138"/>
      <c r="G59" s="47"/>
      <c r="H59" s="48"/>
      <c r="I59" s="48"/>
    </row>
    <row r="60" spans="1:9" x14ac:dyDescent="0.25">
      <c r="A60" s="49" t="s">
        <v>94</v>
      </c>
      <c r="B60" s="50" t="s">
        <v>11</v>
      </c>
      <c r="C60" s="50" t="s">
        <v>16</v>
      </c>
      <c r="D60" s="139" t="s">
        <v>62</v>
      </c>
      <c r="E60" s="140"/>
      <c r="F60" s="141"/>
      <c r="G60" s="51">
        <v>1</v>
      </c>
      <c r="H60" s="76"/>
      <c r="I60" s="52">
        <f>+ROUND(ROUND(G60,2)*ROUND(H60,2),2)</f>
        <v>0</v>
      </c>
    </row>
    <row r="61" spans="1:9" ht="215.25" customHeight="1" x14ac:dyDescent="0.25">
      <c r="A61" s="53"/>
      <c r="B61" s="53"/>
      <c r="C61" s="53"/>
      <c r="D61" s="139" t="s">
        <v>63</v>
      </c>
      <c r="E61" s="140"/>
      <c r="F61" s="141"/>
      <c r="G61" s="53"/>
      <c r="H61" s="53"/>
      <c r="I61" s="53"/>
    </row>
    <row r="62" spans="1:9" x14ac:dyDescent="0.25">
      <c r="A62" s="53"/>
      <c r="B62" s="53"/>
      <c r="C62" s="53"/>
      <c r="D62" s="57"/>
      <c r="E62" s="55">
        <v>1</v>
      </c>
      <c r="F62" s="56">
        <v>1</v>
      </c>
      <c r="G62" s="53"/>
      <c r="H62" s="53"/>
      <c r="I62" s="53"/>
    </row>
    <row r="63" spans="1:9" x14ac:dyDescent="0.25">
      <c r="A63" s="53"/>
      <c r="B63" s="60" t="s">
        <v>74</v>
      </c>
      <c r="C63" s="53"/>
      <c r="D63" s="57"/>
      <c r="E63" s="55"/>
      <c r="F63" s="61" t="s">
        <v>64</v>
      </c>
      <c r="G63" s="62"/>
      <c r="H63" s="63"/>
      <c r="I63" s="64">
        <f>SUM(I60:I62)</f>
        <v>0</v>
      </c>
    </row>
    <row r="64" spans="1:9" x14ac:dyDescent="0.25">
      <c r="A64" s="46" t="s">
        <v>65</v>
      </c>
      <c r="B64" s="46" t="s">
        <v>8</v>
      </c>
      <c r="C64" s="46" t="s">
        <v>9</v>
      </c>
      <c r="D64" s="136" t="s">
        <v>66</v>
      </c>
      <c r="E64" s="137"/>
      <c r="F64" s="138"/>
      <c r="G64" s="47"/>
      <c r="H64" s="48"/>
      <c r="I64" s="48"/>
    </row>
    <row r="65" spans="1:9" x14ac:dyDescent="0.25">
      <c r="A65" s="49" t="s">
        <v>95</v>
      </c>
      <c r="B65" s="50" t="s">
        <v>11</v>
      </c>
      <c r="C65" s="50" t="s">
        <v>16</v>
      </c>
      <c r="D65" s="139" t="s">
        <v>66</v>
      </c>
      <c r="E65" s="140"/>
      <c r="F65" s="141"/>
      <c r="G65" s="51">
        <v>1</v>
      </c>
      <c r="H65" s="76"/>
      <c r="I65" s="52">
        <f>+ROUND(ROUND(G65,2)*ROUND(H65,2),2)</f>
        <v>0</v>
      </c>
    </row>
    <row r="66" spans="1:9" ht="154.5" customHeight="1" x14ac:dyDescent="0.25">
      <c r="A66" s="53"/>
      <c r="B66" s="53"/>
      <c r="C66" s="53"/>
      <c r="D66" s="139" t="s">
        <v>67</v>
      </c>
      <c r="E66" s="140"/>
      <c r="F66" s="141"/>
      <c r="G66" s="53"/>
      <c r="H66" s="53"/>
      <c r="I66" s="53"/>
    </row>
    <row r="67" spans="1:9" x14ac:dyDescent="0.25">
      <c r="A67" s="53"/>
      <c r="B67" s="53"/>
      <c r="C67" s="53"/>
      <c r="D67" s="57"/>
      <c r="E67" s="55">
        <v>1</v>
      </c>
      <c r="F67" s="56">
        <v>1</v>
      </c>
      <c r="G67" s="53"/>
      <c r="H67" s="53"/>
      <c r="I67" s="53"/>
    </row>
    <row r="68" spans="1:9" x14ac:dyDescent="0.25">
      <c r="A68" s="53"/>
      <c r="B68" s="60" t="s">
        <v>74</v>
      </c>
      <c r="C68" s="53"/>
      <c r="D68" s="57"/>
      <c r="E68" s="55"/>
      <c r="F68" s="61" t="s">
        <v>68</v>
      </c>
      <c r="G68" s="62"/>
      <c r="H68" s="63"/>
      <c r="I68" s="64">
        <f>SUM(I65:I67)</f>
        <v>0</v>
      </c>
    </row>
    <row r="69" spans="1:9" x14ac:dyDescent="0.25">
      <c r="A69" s="46" t="s">
        <v>69</v>
      </c>
      <c r="B69" s="46" t="s">
        <v>8</v>
      </c>
      <c r="C69" s="46" t="s">
        <v>9</v>
      </c>
      <c r="D69" s="136" t="s">
        <v>70</v>
      </c>
      <c r="E69" s="137"/>
      <c r="F69" s="138"/>
      <c r="G69" s="47"/>
      <c r="H69" s="48"/>
      <c r="I69" s="48"/>
    </row>
    <row r="70" spans="1:9" x14ac:dyDescent="0.25">
      <c r="A70" s="49" t="s">
        <v>96</v>
      </c>
      <c r="B70" s="50" t="s">
        <v>11</v>
      </c>
      <c r="C70" s="50" t="s">
        <v>9</v>
      </c>
      <c r="D70" s="139" t="s">
        <v>70</v>
      </c>
      <c r="E70" s="140"/>
      <c r="F70" s="141"/>
      <c r="G70" s="51">
        <v>1</v>
      </c>
      <c r="H70" s="76"/>
      <c r="I70" s="52">
        <f>+ROUND(ROUND(G70,2)*ROUND(H70,2),2)</f>
        <v>0</v>
      </c>
    </row>
    <row r="71" spans="1:9" ht="57.75" customHeight="1" x14ac:dyDescent="0.25">
      <c r="A71" s="53"/>
      <c r="B71" s="53"/>
      <c r="C71" s="53"/>
      <c r="D71" s="139" t="s">
        <v>71</v>
      </c>
      <c r="E71" s="140"/>
      <c r="F71" s="141"/>
      <c r="G71" s="53"/>
      <c r="H71" s="53"/>
      <c r="I71" s="53"/>
    </row>
    <row r="72" spans="1:9" x14ac:dyDescent="0.25">
      <c r="A72" s="53"/>
      <c r="B72" s="53"/>
      <c r="C72" s="53"/>
      <c r="D72" s="57"/>
      <c r="E72" s="55">
        <v>1</v>
      </c>
      <c r="F72" s="56">
        <v>1</v>
      </c>
      <c r="G72" s="53"/>
      <c r="H72" s="53"/>
      <c r="I72" s="53"/>
    </row>
    <row r="73" spans="1:9" x14ac:dyDescent="0.25">
      <c r="A73" s="53"/>
      <c r="B73" s="60" t="s">
        <v>74</v>
      </c>
      <c r="C73" s="53"/>
      <c r="D73" s="65"/>
      <c r="E73" s="66"/>
      <c r="F73" s="67" t="s">
        <v>72</v>
      </c>
      <c r="G73" s="62"/>
      <c r="H73" s="63"/>
      <c r="I73" s="64">
        <f>SUM(I70:I72)</f>
        <v>0</v>
      </c>
    </row>
    <row r="74" spans="1:9" x14ac:dyDescent="0.25">
      <c r="A74" s="68"/>
      <c r="B74" s="69" t="s">
        <v>74</v>
      </c>
      <c r="C74" s="70"/>
      <c r="D74" s="71"/>
      <c r="E74" s="72"/>
      <c r="F74" s="1" t="s">
        <v>97</v>
      </c>
      <c r="G74" s="62"/>
      <c r="H74" s="63"/>
      <c r="I74" s="64">
        <f>+I73+I68+I63+I58</f>
        <v>4165</v>
      </c>
    </row>
    <row r="75" spans="1:9" x14ac:dyDescent="0.25">
      <c r="A75" s="68"/>
      <c r="B75" s="69" t="s">
        <v>74</v>
      </c>
      <c r="C75" s="70"/>
      <c r="D75" s="71"/>
      <c r="E75" s="2"/>
      <c r="F75" s="3" t="s">
        <v>98</v>
      </c>
      <c r="G75" s="4" t="str">
        <f>+IF(AND($I$74&gt;0,LEN(I75)&lt;=0,LEN(H75)&lt;=0),"13 %",IF(AND($I$74&gt;0,I75&gt;0,LEN(H75)&lt;=0),+(I75/$I$74),""))</f>
        <v>13 %</v>
      </c>
      <c r="H75" s="5"/>
      <c r="I75" s="6"/>
    </row>
    <row r="76" spans="1:9" x14ac:dyDescent="0.25">
      <c r="A76" s="68"/>
      <c r="B76" s="69" t="s">
        <v>74</v>
      </c>
      <c r="C76" s="70"/>
      <c r="D76" s="71"/>
      <c r="E76" s="7"/>
      <c r="F76" s="8" t="s">
        <v>99</v>
      </c>
      <c r="G76" s="9" t="str">
        <f>+IF(AND($I$74&gt;0,LEN(I76)&lt;=0,LEN(H76)&lt;=0)," 6 %",IF(AND($I$74&gt;0,I76&gt;0,LEN(H76)&lt;=0),+(I76/$I$74),""))</f>
        <v xml:space="preserve"> 6 %</v>
      </c>
      <c r="H76" s="10"/>
      <c r="I76" s="11"/>
    </row>
    <row r="77" spans="1:9" ht="22.5" x14ac:dyDescent="0.25">
      <c r="A77" s="68"/>
      <c r="B77" s="69" t="s">
        <v>74</v>
      </c>
      <c r="C77" s="70"/>
      <c r="D77" s="71"/>
      <c r="E77" s="12"/>
      <c r="F77" s="13" t="s">
        <v>100</v>
      </c>
      <c r="G77" s="14"/>
      <c r="H77" s="15"/>
      <c r="I77" s="16" t="str">
        <f>IF(COUNTA(H8:H73)&lt;21,"hay partidas sin ofertar",IF(ROUND(SUM(I74:I76),2)=I74+I75+I76,SUM(I74:I76),"revisar G.G.-B.I. ofertados"))</f>
        <v>hay partidas sin ofertar</v>
      </c>
    </row>
    <row r="78" spans="1:9" ht="50.1" customHeight="1" x14ac:dyDescent="0.25">
      <c r="A78" s="128" t="s">
        <v>111</v>
      </c>
      <c r="B78" s="128"/>
      <c r="C78" s="128"/>
      <c r="D78" s="128"/>
      <c r="E78" s="128"/>
      <c r="F78" s="128"/>
      <c r="G78" s="128"/>
      <c r="H78" s="128"/>
      <c r="I78" s="128"/>
    </row>
    <row r="79" spans="1:9" ht="30" customHeight="1" x14ac:dyDescent="0.25">
      <c r="A79" s="128" t="s">
        <v>110</v>
      </c>
      <c r="B79" s="128"/>
      <c r="C79" s="128"/>
      <c r="D79" s="128"/>
      <c r="E79" s="128"/>
      <c r="F79" s="128"/>
      <c r="G79" s="128"/>
      <c r="H79" s="128"/>
      <c r="I79" s="128"/>
    </row>
    <row r="80" spans="1:9" ht="30" customHeight="1" x14ac:dyDescent="0.25">
      <c r="A80" s="129" t="s">
        <v>106</v>
      </c>
      <c r="B80" s="129"/>
      <c r="C80" s="129"/>
      <c r="D80" s="129"/>
      <c r="E80" s="129"/>
      <c r="F80" s="129"/>
      <c r="G80" s="129"/>
      <c r="H80" s="129"/>
      <c r="I80" s="129"/>
    </row>
    <row r="81" spans="1:9" x14ac:dyDescent="0.25">
      <c r="A81" s="26"/>
      <c r="B81" s="26"/>
      <c r="C81" s="26"/>
      <c r="D81" s="26"/>
      <c r="E81" s="26"/>
      <c r="F81" s="26"/>
      <c r="G81" s="26"/>
      <c r="H81" s="26"/>
      <c r="I81" s="26"/>
    </row>
    <row r="82" spans="1:9" ht="30" customHeight="1" x14ac:dyDescent="0.25">
      <c r="E82" s="17"/>
      <c r="G82" s="23"/>
    </row>
    <row r="83" spans="1:9" ht="30" customHeight="1" x14ac:dyDescent="0.25">
      <c r="A83" s="27" t="s">
        <v>107</v>
      </c>
      <c r="B83" s="135"/>
      <c r="C83" s="135"/>
      <c r="D83" s="135"/>
      <c r="E83" s="135"/>
      <c r="F83" s="135"/>
      <c r="G83" s="135"/>
      <c r="H83" s="24"/>
      <c r="I83" s="28"/>
    </row>
    <row r="84" spans="1:9" x14ac:dyDescent="0.25">
      <c r="E84" s="17"/>
      <c r="G84" s="23"/>
    </row>
    <row r="85" spans="1:9" x14ac:dyDescent="0.25">
      <c r="E85" s="17"/>
    </row>
    <row r="86" spans="1:9" ht="75" customHeight="1" x14ac:dyDescent="0.25">
      <c r="A86" s="130" t="s">
        <v>108</v>
      </c>
      <c r="B86" s="130"/>
      <c r="C86" s="130"/>
      <c r="D86" s="130"/>
      <c r="E86" s="130"/>
      <c r="F86" s="130"/>
      <c r="G86" s="130"/>
      <c r="H86" s="130"/>
      <c r="I86" s="130"/>
    </row>
    <row r="91" spans="1:9" ht="50.1" customHeight="1" x14ac:dyDescent="0.25"/>
  </sheetData>
  <sheetProtection algorithmName="SHA-512" hashValue="PUCSRjHLcu3TePErmwwu5DLJT0cOm+NOa6tVXkZ/Gwi9F9VwvKpXLmzulKk91mZMQHKJ1FA+wHUunvdIWX1clQ==" saltValue="IeeGunl6hhxJZx9vBSd/Vw==" spinCount="100000" sheet="1" objects="1" scenarios="1" selectLockedCells="1"/>
  <mergeCells count="53">
    <mergeCell ref="D11:F11"/>
    <mergeCell ref="D12:F12"/>
    <mergeCell ref="D13:F13"/>
    <mergeCell ref="D14:F14"/>
    <mergeCell ref="D27:F27"/>
    <mergeCell ref="D16:F16"/>
    <mergeCell ref="D17:F17"/>
    <mergeCell ref="D20:F20"/>
    <mergeCell ref="D21:F21"/>
    <mergeCell ref="D50:F50"/>
    <mergeCell ref="D51:F51"/>
    <mergeCell ref="D41:F41"/>
    <mergeCell ref="D42:F42"/>
    <mergeCell ref="D43:F43"/>
    <mergeCell ref="D44:F44"/>
    <mergeCell ref="D7:F7"/>
    <mergeCell ref="D8:F8"/>
    <mergeCell ref="D46:F46"/>
    <mergeCell ref="D47:F47"/>
    <mergeCell ref="D49:F49"/>
    <mergeCell ref="D34:F34"/>
    <mergeCell ref="D36:F36"/>
    <mergeCell ref="D37:F37"/>
    <mergeCell ref="D38:F38"/>
    <mergeCell ref="D39:F39"/>
    <mergeCell ref="D28:F28"/>
    <mergeCell ref="D30:F30"/>
    <mergeCell ref="D31:F31"/>
    <mergeCell ref="D33:F33"/>
    <mergeCell ref="D23:F23"/>
    <mergeCell ref="D24:F24"/>
    <mergeCell ref="D59:F59"/>
    <mergeCell ref="D60:F60"/>
    <mergeCell ref="D61:F61"/>
    <mergeCell ref="D52:F52"/>
    <mergeCell ref="D53:F53"/>
    <mergeCell ref="D54:F54"/>
    <mergeCell ref="A79:I79"/>
    <mergeCell ref="A78:I78"/>
    <mergeCell ref="A80:I80"/>
    <mergeCell ref="A86:I86"/>
    <mergeCell ref="A1:I1"/>
    <mergeCell ref="A2:I2"/>
    <mergeCell ref="B83:G83"/>
    <mergeCell ref="D64:F64"/>
    <mergeCell ref="D65:F65"/>
    <mergeCell ref="D66:F66"/>
    <mergeCell ref="D69:F69"/>
    <mergeCell ref="D70:F70"/>
    <mergeCell ref="D71:F71"/>
    <mergeCell ref="D9:F9"/>
    <mergeCell ref="D56:F56"/>
    <mergeCell ref="D57:F57"/>
  </mergeCells>
  <printOptions horizontalCentered="1"/>
  <pageMargins left="0.70866141732283472" right="0.9055118110236221" top="0.74803149606299213" bottom="0.74803149606299213" header="0.31496062992125984" footer="0.31496062992125984"/>
  <pageSetup paperSize="9" scale="86" fitToHeight="10" orientation="portrait" r:id="rId1"/>
  <headerFooter>
    <oddFooter>&amp;R&amp;P / &amp;N</oddFooter>
  </headerFooter>
  <ignoredErrors>
    <ignoredError sqref="A7:A6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23586-A572-4CC9-AB2B-238BA21CCBB7}">
  <dimension ref="A3:J78"/>
  <sheetViews>
    <sheetView workbookViewId="0">
      <selection activeCell="A70" sqref="A70"/>
    </sheetView>
  </sheetViews>
  <sheetFormatPr baseColWidth="10" defaultRowHeight="15" x14ac:dyDescent="0.25"/>
  <cols>
    <col min="1" max="1" width="11.42578125" style="17"/>
    <col min="2" max="2" width="8.7109375" style="17" customWidth="1"/>
    <col min="3" max="3" width="5.7109375" style="17" customWidth="1"/>
    <col min="4" max="4" width="20.7109375" style="17" customWidth="1"/>
    <col min="5" max="5" width="14.85546875" style="17" customWidth="1"/>
    <col min="6" max="6" width="11.42578125" style="17"/>
    <col min="7" max="7" width="15.7109375" style="17" customWidth="1"/>
    <col min="8" max="8" width="23.5703125" style="17" customWidth="1"/>
    <col min="9" max="16384" width="11.42578125" style="17"/>
  </cols>
  <sheetData>
    <row r="3" spans="1:10" ht="18.75" x14ac:dyDescent="0.3">
      <c r="A3" s="77" t="s">
        <v>132</v>
      </c>
    </row>
    <row r="4" spans="1:10" ht="18.75" x14ac:dyDescent="0.3">
      <c r="A4" s="77"/>
    </row>
    <row r="5" spans="1:10" x14ac:dyDescent="0.25">
      <c r="F5" s="78" t="s">
        <v>4</v>
      </c>
      <c r="G5" s="79" t="s">
        <v>5</v>
      </c>
      <c r="H5" s="80"/>
      <c r="I5" s="22"/>
      <c r="J5" s="22"/>
    </row>
    <row r="6" spans="1:10" ht="15" customHeight="1" x14ac:dyDescent="0.25">
      <c r="A6" s="81" t="s">
        <v>86</v>
      </c>
      <c r="B6" s="82" t="s">
        <v>11</v>
      </c>
      <c r="C6" s="82" t="s">
        <v>44</v>
      </c>
      <c r="D6" s="83" t="s">
        <v>133</v>
      </c>
      <c r="E6" s="84"/>
      <c r="F6" s="85">
        <v>1</v>
      </c>
      <c r="G6" s="86">
        <v>3500</v>
      </c>
      <c r="H6" s="87"/>
      <c r="I6" s="22"/>
      <c r="J6" s="22"/>
    </row>
    <row r="7" spans="1:10" x14ac:dyDescent="0.25">
      <c r="A7" s="22"/>
      <c r="B7" s="22"/>
      <c r="C7" s="22"/>
      <c r="D7" s="22"/>
      <c r="E7" s="22"/>
      <c r="F7" s="22"/>
      <c r="G7" s="22"/>
      <c r="H7" s="22"/>
      <c r="I7" s="22"/>
      <c r="J7" s="22"/>
    </row>
    <row r="9" spans="1:10" ht="18.75" x14ac:dyDescent="0.3">
      <c r="A9" s="77" t="s">
        <v>134</v>
      </c>
      <c r="B9" s="77" t="s">
        <v>135</v>
      </c>
    </row>
    <row r="11" spans="1:10" x14ac:dyDescent="0.25">
      <c r="B11" s="88" t="s">
        <v>136</v>
      </c>
    </row>
    <row r="13" spans="1:10" x14ac:dyDescent="0.25">
      <c r="B13" s="22"/>
      <c r="C13" s="22"/>
      <c r="D13" s="22"/>
      <c r="F13" s="89" t="s">
        <v>4</v>
      </c>
      <c r="G13" s="90" t="s">
        <v>5</v>
      </c>
      <c r="H13" s="91" t="s">
        <v>6</v>
      </c>
    </row>
    <row r="14" spans="1:10" ht="15" customHeight="1" x14ac:dyDescent="0.25">
      <c r="B14" s="92"/>
      <c r="C14" s="92"/>
      <c r="D14" s="145" t="s">
        <v>98</v>
      </c>
      <c r="E14" s="146"/>
      <c r="F14" s="93" t="s">
        <v>101</v>
      </c>
      <c r="G14" s="73"/>
      <c r="H14" s="94" t="s">
        <v>137</v>
      </c>
    </row>
    <row r="15" spans="1:10" ht="15" customHeight="1" x14ac:dyDescent="0.25">
      <c r="B15" s="92"/>
      <c r="C15" s="92"/>
      <c r="D15" s="145" t="s">
        <v>99</v>
      </c>
      <c r="E15" s="146"/>
      <c r="F15" s="93" t="s">
        <v>102</v>
      </c>
      <c r="G15" s="74"/>
      <c r="H15" s="95" t="s">
        <v>137</v>
      </c>
    </row>
    <row r="16" spans="1:10" x14ac:dyDescent="0.25">
      <c r="B16" s="22"/>
      <c r="C16" s="22"/>
      <c r="D16" s="22"/>
    </row>
    <row r="17" spans="1:10" x14ac:dyDescent="0.25">
      <c r="B17" s="17" t="s">
        <v>138</v>
      </c>
    </row>
    <row r="19" spans="1:10" x14ac:dyDescent="0.25">
      <c r="F19" s="89" t="s">
        <v>4</v>
      </c>
      <c r="G19" s="90" t="s">
        <v>5</v>
      </c>
      <c r="H19" s="43" t="s">
        <v>6</v>
      </c>
    </row>
    <row r="20" spans="1:10" x14ac:dyDescent="0.25">
      <c r="A20" s="81" t="s">
        <v>86</v>
      </c>
      <c r="B20" s="85" t="str">
        <f>$B$6</f>
        <v>Partida</v>
      </c>
      <c r="C20" s="85" t="str">
        <f>$C$6</f>
        <v>PA</v>
      </c>
      <c r="D20" s="96" t="str">
        <f>$D$6</f>
        <v>AYUDAS ALBAÑILERÍA A LAS INSTALACIONES (*)</v>
      </c>
      <c r="E20" s="97"/>
      <c r="F20" s="85">
        <f>$F$6</f>
        <v>1</v>
      </c>
      <c r="G20" s="86">
        <f>+ROUND(ROUND($G$6,2)*1.19,2)</f>
        <v>4165</v>
      </c>
      <c r="H20" s="86">
        <f>+ROUND(+F20*ROUND(G20,2),2)</f>
        <v>4165</v>
      </c>
    </row>
    <row r="24" spans="1:10" ht="18.75" x14ac:dyDescent="0.3">
      <c r="A24" s="77" t="s">
        <v>139</v>
      </c>
      <c r="B24" s="77" t="s">
        <v>140</v>
      </c>
    </row>
    <row r="26" spans="1:10" x14ac:dyDescent="0.25">
      <c r="B26" s="88" t="s">
        <v>141</v>
      </c>
    </row>
    <row r="28" spans="1:10" x14ac:dyDescent="0.25">
      <c r="F28" s="89" t="s">
        <v>4</v>
      </c>
      <c r="G28" s="90" t="s">
        <v>5</v>
      </c>
      <c r="H28" s="91" t="s">
        <v>6</v>
      </c>
    </row>
    <row r="29" spans="1:10" ht="15" customHeight="1" x14ac:dyDescent="0.25">
      <c r="B29" s="92"/>
      <c r="C29" s="92"/>
      <c r="D29" s="145" t="s">
        <v>98</v>
      </c>
      <c r="E29" s="146"/>
      <c r="F29" s="98" t="s">
        <v>142</v>
      </c>
      <c r="G29" s="73"/>
      <c r="H29" s="94" t="s">
        <v>143</v>
      </c>
    </row>
    <row r="30" spans="1:10" ht="15" customHeight="1" x14ac:dyDescent="0.25">
      <c r="B30" s="92"/>
      <c r="C30" s="92"/>
      <c r="D30" s="145" t="s">
        <v>99</v>
      </c>
      <c r="E30" s="146"/>
      <c r="F30" s="98" t="s">
        <v>144</v>
      </c>
      <c r="G30" s="74"/>
      <c r="H30" s="95" t="s">
        <v>145</v>
      </c>
    </row>
    <row r="31" spans="1:10" x14ac:dyDescent="0.25">
      <c r="A31" s="99"/>
      <c r="B31" s="99"/>
      <c r="C31" s="99"/>
      <c r="D31" s="99"/>
      <c r="E31" s="100"/>
      <c r="F31" s="101"/>
      <c r="G31" s="102"/>
      <c r="H31" s="103"/>
      <c r="I31" s="37"/>
      <c r="J31" s="37"/>
    </row>
    <row r="32" spans="1:10" x14ac:dyDescent="0.25">
      <c r="A32" s="99"/>
      <c r="B32" s="104" t="s">
        <v>146</v>
      </c>
      <c r="C32" s="99"/>
      <c r="D32" s="99"/>
      <c r="E32" s="100"/>
      <c r="F32" s="101"/>
      <c r="G32" s="102"/>
      <c r="H32" s="103"/>
      <c r="I32" s="37"/>
      <c r="J32" s="37"/>
    </row>
    <row r="34" spans="1:8" x14ac:dyDescent="0.25">
      <c r="B34" s="17" t="s">
        <v>147</v>
      </c>
    </row>
    <row r="36" spans="1:8" x14ac:dyDescent="0.25">
      <c r="F36" s="89" t="s">
        <v>4</v>
      </c>
      <c r="G36" s="90" t="s">
        <v>5</v>
      </c>
      <c r="H36" s="43" t="s">
        <v>6</v>
      </c>
    </row>
    <row r="37" spans="1:8" x14ac:dyDescent="0.25">
      <c r="A37" s="81" t="s">
        <v>86</v>
      </c>
      <c r="B37" s="85" t="str">
        <f>$B$6</f>
        <v>Partida</v>
      </c>
      <c r="C37" s="85" t="str">
        <f>$C$6</f>
        <v>PA</v>
      </c>
      <c r="D37" s="96" t="str">
        <f>$D$6</f>
        <v>AYUDAS ALBAÑILERÍA A LAS INSTALACIONES (*)</v>
      </c>
      <c r="E37" s="97"/>
      <c r="F37" s="85">
        <f>$F$6</f>
        <v>1</v>
      </c>
      <c r="G37" s="86">
        <f>+ROUND($G$6,2)</f>
        <v>3500</v>
      </c>
      <c r="H37" s="86">
        <f>+ROUND(+F37*ROUND(G37,2),2)</f>
        <v>3500</v>
      </c>
    </row>
    <row r="41" spans="1:8" ht="18.75" x14ac:dyDescent="0.3">
      <c r="A41" s="77" t="s">
        <v>148</v>
      </c>
      <c r="B41" s="77" t="s">
        <v>149</v>
      </c>
    </row>
    <row r="43" spans="1:8" x14ac:dyDescent="0.25">
      <c r="B43" s="88" t="s">
        <v>150</v>
      </c>
    </row>
    <row r="46" spans="1:8" x14ac:dyDescent="0.25">
      <c r="F46" s="89" t="s">
        <v>4</v>
      </c>
      <c r="G46" s="90" t="s">
        <v>5</v>
      </c>
      <c r="H46" s="91" t="s">
        <v>6</v>
      </c>
    </row>
    <row r="47" spans="1:8" ht="15" customHeight="1" x14ac:dyDescent="0.25">
      <c r="B47" s="92"/>
      <c r="C47" s="92"/>
      <c r="D47" s="145" t="s">
        <v>98</v>
      </c>
      <c r="E47" s="146"/>
      <c r="F47" s="98"/>
      <c r="G47" s="105" t="s">
        <v>151</v>
      </c>
      <c r="H47" s="94" t="s">
        <v>137</v>
      </c>
    </row>
    <row r="48" spans="1:8" ht="15" customHeight="1" x14ac:dyDescent="0.25">
      <c r="B48" s="92"/>
      <c r="C48" s="92"/>
      <c r="D48" s="145" t="s">
        <v>99</v>
      </c>
      <c r="E48" s="146"/>
      <c r="F48" s="98"/>
      <c r="G48" s="106" t="s">
        <v>152</v>
      </c>
      <c r="H48" s="95" t="s">
        <v>137</v>
      </c>
    </row>
    <row r="50" spans="1:10" x14ac:dyDescent="0.25">
      <c r="A50" s="17" t="s">
        <v>153</v>
      </c>
    </row>
    <row r="52" spans="1:10" x14ac:dyDescent="0.25">
      <c r="F52" s="89" t="s">
        <v>4</v>
      </c>
      <c r="G52" s="90" t="s">
        <v>5</v>
      </c>
      <c r="H52" s="43" t="s">
        <v>6</v>
      </c>
    </row>
    <row r="53" spans="1:10" x14ac:dyDescent="0.25">
      <c r="A53" s="81" t="s">
        <v>86</v>
      </c>
      <c r="B53" s="85" t="str">
        <f>$B$6</f>
        <v>Partida</v>
      </c>
      <c r="C53" s="85" t="str">
        <f>$C$6</f>
        <v>PA</v>
      </c>
      <c r="D53" s="96" t="str">
        <f>$D$6</f>
        <v>AYUDAS ALBAÑILERÍA A LAS INSTALACIONES (*)</v>
      </c>
      <c r="E53" s="97"/>
      <c r="F53" s="85">
        <f>$F$6</f>
        <v>1</v>
      </c>
      <c r="G53" s="107" t="str">
        <f>+$G$6&amp;" + XX % + YY %"</f>
        <v>3500 + XX % + YY %</v>
      </c>
      <c r="H53" s="108" t="str">
        <f>+$G$6&amp;" + XX % + YY %  *  CanPres"</f>
        <v>3500 + XX % + YY %  *  CanPres</v>
      </c>
    </row>
    <row r="58" spans="1:10" ht="23.25" x14ac:dyDescent="0.35">
      <c r="A58" s="109" t="s">
        <v>154</v>
      </c>
    </row>
    <row r="60" spans="1:10" x14ac:dyDescent="0.25">
      <c r="B60" s="17" t="s">
        <v>155</v>
      </c>
    </row>
    <row r="63" spans="1:10" x14ac:dyDescent="0.25">
      <c r="F63" s="89" t="s">
        <v>4</v>
      </c>
      <c r="G63" s="90" t="s">
        <v>5</v>
      </c>
      <c r="H63" s="91" t="s">
        <v>6</v>
      </c>
    </row>
    <row r="64" spans="1:10" x14ac:dyDescent="0.25">
      <c r="B64" s="92"/>
      <c r="C64" s="92"/>
      <c r="D64" s="145" t="s">
        <v>98</v>
      </c>
      <c r="E64" s="146"/>
      <c r="F64" s="98"/>
      <c r="G64" s="110">
        <v>0.1</v>
      </c>
      <c r="H64" s="94"/>
      <c r="J64" s="23"/>
    </row>
    <row r="65" spans="1:10" x14ac:dyDescent="0.25">
      <c r="B65" s="92"/>
      <c r="C65" s="92"/>
      <c r="D65" s="145" t="s">
        <v>99</v>
      </c>
      <c r="E65" s="146"/>
      <c r="F65" s="98"/>
      <c r="G65" s="111">
        <v>0.05</v>
      </c>
      <c r="H65" s="95"/>
    </row>
    <row r="67" spans="1:10" x14ac:dyDescent="0.25">
      <c r="A67" s="17" t="s">
        <v>156</v>
      </c>
    </row>
    <row r="69" spans="1:10" x14ac:dyDescent="0.25">
      <c r="F69" s="89" t="s">
        <v>4</v>
      </c>
      <c r="G69" s="90" t="s">
        <v>5</v>
      </c>
      <c r="H69" s="43" t="s">
        <v>6</v>
      </c>
    </row>
    <row r="70" spans="1:10" ht="22.5" x14ac:dyDescent="0.25">
      <c r="A70" s="81" t="s">
        <v>86</v>
      </c>
      <c r="B70" s="82" t="s">
        <v>11</v>
      </c>
      <c r="C70" s="82" t="s">
        <v>44</v>
      </c>
      <c r="D70" s="112" t="s">
        <v>133</v>
      </c>
      <c r="E70" s="84"/>
      <c r="F70" s="113">
        <f>$F$6</f>
        <v>1</v>
      </c>
      <c r="G70" s="114">
        <f>+$G$6*(1+$G$64+$G$65)</f>
        <v>4025.0000000000005</v>
      </c>
      <c r="H70" s="115">
        <f>+ROUND(+F70*ROUND(G70,2),2)</f>
        <v>4025</v>
      </c>
      <c r="J70" s="116" t="str">
        <f>+ROUND($G$70,2)&amp;" = "&amp;ROUND(G6,2)&amp;" + "&amp;100*$G$64&amp;" % G.G. + "&amp;100*$G$65&amp;" % B.I."</f>
        <v>4025 = 3500 + 10 % G.G. + 5 % B.I.</v>
      </c>
    </row>
    <row r="71" spans="1:10" x14ac:dyDescent="0.25">
      <c r="J71" s="116"/>
    </row>
    <row r="76" spans="1:10" x14ac:dyDescent="0.25">
      <c r="A76" s="25" t="s">
        <v>157</v>
      </c>
    </row>
    <row r="77" spans="1:10" x14ac:dyDescent="0.25">
      <c r="A77" s="25" t="s">
        <v>158</v>
      </c>
    </row>
    <row r="78" spans="1:10" x14ac:dyDescent="0.25">
      <c r="A78" s="25" t="s">
        <v>159</v>
      </c>
    </row>
  </sheetData>
  <sheetProtection algorithmName="SHA-512" hashValue="01h5vhmqZDsuKqc4MwnqXTYrl6Q6TXIo1SyOnMp/VdfjGZ7Q/8+KNsDybWuoOrPnZT2GbrgzD6ztjeiHGOK2MA==" saltValue="JdQCNfEsqJx/WJUJXbgX2A==" spinCount="100000" sheet="1" objects="1" scenarios="1" selectLockedCells="1" selectUnlockedCells="1"/>
  <mergeCells count="8">
    <mergeCell ref="D64:E64"/>
    <mergeCell ref="D65:E65"/>
    <mergeCell ref="D14:E14"/>
    <mergeCell ref="D15:E15"/>
    <mergeCell ref="D29:E29"/>
    <mergeCell ref="D30:E30"/>
    <mergeCell ref="D47:E47"/>
    <mergeCell ref="D48:E48"/>
  </mergeCells>
  <pageMargins left="0.7" right="0.7" top="0.75" bottom="0.75" header="0.3" footer="0.3"/>
  <ignoredErrors>
    <ignoredError sqref="F14:F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2025-09-22T17:07:25Z</cp:lastPrinted>
  <dcterms:created xsi:type="dcterms:W3CDTF">2025-08-25T12:33:04Z</dcterms:created>
  <dcterms:modified xsi:type="dcterms:W3CDTF">2025-09-22T17:09:19Z</dcterms:modified>
</cp:coreProperties>
</file>