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D:\COMPRAS\GECOnw\___25exp\3233_UImalaga_NOE-RRJ\"/>
    </mc:Choice>
  </mc:AlternateContent>
  <xr:revisionPtr revIDLastSave="0" documentId="8_{BEEC5CF5-9708-4501-8FAD-C06BEA264D71}" xr6:coauthVersionLast="36" xr6:coauthVersionMax="36" xr10:uidLastSave="{00000000-0000-0000-0000-000000000000}"/>
  <bookViews>
    <workbookView xWindow="0" yWindow="0" windowWidth="28635" windowHeight="12180" xr2:uid="{35E0FC0D-C6A8-4E84-AC10-6F710E1E2225}"/>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Precio'!$A$6:$K$411</definedName>
    <definedName name="_xlnm.Print_Area" localSheetId="0">'Anexo I pag 1 oferta'!$A$3:$J$49</definedName>
    <definedName name="_xlnm.Print_Area" localSheetId="1">'Anexo I Tabla Desglose Precio'!$A$7:$K$418</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79" i="6" l="1"/>
  <c r="K179" i="6" s="1"/>
  <c r="I122" i="6"/>
  <c r="K122" i="6" s="1"/>
  <c r="I40" i="6"/>
  <c r="K40" i="6" s="1"/>
  <c r="J364" i="6" l="1"/>
  <c r="K404" i="6"/>
  <c r="K407" i="6" s="1"/>
  <c r="K399" i="6"/>
  <c r="K396" i="6"/>
  <c r="K391" i="6"/>
  <c r="K387" i="6"/>
  <c r="K380" i="6"/>
  <c r="K377" i="6"/>
  <c r="K370" i="6"/>
  <c r="K367" i="6"/>
  <c r="K357" i="6"/>
  <c r="K352" i="6"/>
  <c r="K349" i="6"/>
  <c r="K346" i="6"/>
  <c r="K343" i="6"/>
  <c r="K340" i="6"/>
  <c r="K337" i="6"/>
  <c r="K334" i="6"/>
  <c r="K325" i="6"/>
  <c r="K318" i="6"/>
  <c r="K308" i="6"/>
  <c r="K298" i="6"/>
  <c r="K291" i="6"/>
  <c r="K284" i="6"/>
  <c r="K269" i="6"/>
  <c r="K263" i="6"/>
  <c r="K257" i="6"/>
  <c r="K250" i="6"/>
  <c r="K243" i="6"/>
  <c r="K236" i="6"/>
  <c r="K229" i="6"/>
  <c r="K226" i="6"/>
  <c r="K221" i="6"/>
  <c r="K213" i="6"/>
  <c r="K206" i="6"/>
  <c r="K192" i="6"/>
  <c r="K173" i="6"/>
  <c r="K167" i="6"/>
  <c r="K161" i="6"/>
  <c r="K154" i="6"/>
  <c r="K94" i="6"/>
  <c r="K67" i="6"/>
  <c r="K59" i="6"/>
  <c r="K33" i="6"/>
  <c r="K29" i="6"/>
  <c r="K22" i="6"/>
  <c r="K15" i="6"/>
  <c r="K8" i="6"/>
  <c r="K364" i="6" l="1"/>
  <c r="K394" i="6" s="1"/>
  <c r="K355" i="6"/>
  <c r="K402" i="6"/>
  <c r="K332" i="6"/>
  <c r="K408" i="6" l="1"/>
  <c r="K411" i="6" s="1"/>
  <c r="B27" i="8" s="1"/>
  <c r="I410" i="6" l="1"/>
  <c r="I409" i="6"/>
  <c r="G70" i="9" l="1"/>
  <c r="F70" i="9"/>
  <c r="H53" i="9"/>
  <c r="G53" i="9"/>
  <c r="F53" i="9"/>
  <c r="G37" i="9"/>
  <c r="F37" i="9"/>
  <c r="G20" i="9"/>
  <c r="F20" i="9"/>
  <c r="H20" i="9" l="1"/>
  <c r="H37" i="9"/>
  <c r="H70" i="9"/>
  <c r="J70" i="9"/>
</calcChain>
</file>

<file path=xl/sharedStrings.xml><?xml version="1.0" encoding="utf-8"?>
<sst xmlns="http://schemas.openxmlformats.org/spreadsheetml/2006/main" count="695" uniqueCount="327">
  <si>
    <t>Código</t>
  </si>
  <si>
    <t>Nat</t>
  </si>
  <si>
    <t>Ud</t>
  </si>
  <si>
    <t>Cantidad</t>
  </si>
  <si>
    <t>CanPres</t>
  </si>
  <si>
    <t>Pres</t>
  </si>
  <si>
    <t>ImpPres</t>
  </si>
  <si>
    <t>01</t>
  </si>
  <si>
    <t>Capítulo</t>
  </si>
  <si>
    <t/>
  </si>
  <si>
    <t>Partida</t>
  </si>
  <si>
    <t>M2</t>
  </si>
  <si>
    <t>UD</t>
  </si>
  <si>
    <t>ML</t>
  </si>
  <si>
    <t>PA</t>
  </si>
  <si>
    <t>Total 01</t>
  </si>
  <si>
    <t>02</t>
  </si>
  <si>
    <t>GESTION DE RESIDUOS</t>
  </si>
  <si>
    <t>Total 02</t>
  </si>
  <si>
    <t>03</t>
  </si>
  <si>
    <t>SEGURIDAD Y SALUD</t>
  </si>
  <si>
    <t>Total 03</t>
  </si>
  <si>
    <t>04</t>
  </si>
  <si>
    <t>Total 04</t>
  </si>
  <si>
    <t>t</t>
  </si>
  <si>
    <t>01_01</t>
  </si>
  <si>
    <t>01_02</t>
  </si>
  <si>
    <t>01_03</t>
  </si>
  <si>
    <t>01_04</t>
  </si>
  <si>
    <t>01_05</t>
  </si>
  <si>
    <t>01_06</t>
  </si>
  <si>
    <t>01_07</t>
  </si>
  <si>
    <t>01_08</t>
  </si>
  <si>
    <t>01_09</t>
  </si>
  <si>
    <t>01_10</t>
  </si>
  <si>
    <t>01_11</t>
  </si>
  <si>
    <t>01_12</t>
  </si>
  <si>
    <t>01_13</t>
  </si>
  <si>
    <t>01_14</t>
  </si>
  <si>
    <t>01_15</t>
  </si>
  <si>
    <t>01_16</t>
  </si>
  <si>
    <t>01_17</t>
  </si>
  <si>
    <t>01_18</t>
  </si>
  <si>
    <t>02_01</t>
  </si>
  <si>
    <t>03_01</t>
  </si>
  <si>
    <t>04_01</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</si>
  <si>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</si>
  <si>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</si>
  <si>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</si>
  <si>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</si>
  <si>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13 %</t>
  </si>
  <si>
    <t xml:space="preserve"> 6 %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</si>
  <si>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</si>
  <si>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</si>
  <si>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</si>
  <si>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NOTA IMPORTANTE: 
ESTE ANEXO I Y LA TABLA DESGLOSE PRECIO SE PRESENTARAN EN FORMATO PDF
DEBERA ESTAR FIRMADO POR DECLARANTE(S)</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</si>
  <si>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</si>
  <si>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</si>
  <si>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</si>
  <si>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</si>
  <si>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</si>
  <si>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</si>
  <si>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</si>
  <si>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</si>
  <si>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</si>
  <si>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</si>
  <si>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</si>
  <si>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</si>
  <si>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</si>
  <si>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</si>
  <si>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</si>
  <si>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</si>
  <si>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</si>
  <si>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</si>
  <si>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</si>
  <si>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</si>
  <si>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SIN IMPORTE</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</si>
  <si>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</si>
  <si>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</si>
  <si>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</si>
  <si>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</si>
  <si>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</si>
  <si>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</si>
  <si>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</si>
  <si>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</si>
  <si>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</si>
  <si>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</si>
  <si>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</si>
  <si>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</si>
  <si>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</si>
  <si>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</si>
  <si>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</si>
  <si>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</si>
  <si>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</si>
  <si>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</si>
  <si>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</si>
  <si>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 xml:space="preserve">MUY IMPORTANTE: </t>
  </si>
  <si>
    <t xml:space="preserve">SI SE DETALLA UN ALGUN % DIFERENTE COMO INCLUIDO EN CADA PARTIDA DEBEN CUMPLIMENTARSE OBLIGATORIAMENTE </t>
  </si>
  <si>
    <t xml:space="preserve">LOS % DE AMBAS CELDAS VERDES, SI NO SE COMPLETAN AMBOS LA FORMULA NO AJUSTARÁ CORRECTAMENTE LA PARTIDA FIJA </t>
  </si>
  <si>
    <t>AYUDAS ALBAÑILERÍA E INSTALACIONES (*)</t>
  </si>
  <si>
    <t xml:space="preserve">con D.N.I./NIE número  </t>
  </si>
  <si>
    <t xml:space="preserve">actuando en calidad de apoderado de la empresa   </t>
  </si>
  <si>
    <t>Expediente n.º S/03233/2025</t>
  </si>
  <si>
    <t>“Demolición interior locales anexos a Unidad Informativa RTVE MALAGA”</t>
  </si>
  <si>
    <t>Resumen</t>
  </si>
  <si>
    <t>___N___</t>
  </si>
  <si>
    <t>Longitud</t>
  </si>
  <si>
    <t>Altura</t>
  </si>
  <si>
    <t>DEMOLICIONES Y DESMONTAJES LOCALES</t>
  </si>
  <si>
    <t>DESMONTAJE DE MOBILIARIO</t>
  </si>
  <si>
    <t>Repercusión por m2 de desmontaje y retirada de mobiliario con medios manuales, acopio de materiales para su retirada. incluso p.p de medios auxiliares, medios elevación, pequeño material, andamiaje y limpieza, retirada de escombros, carga sobre contenedor, traslado a vertedero y canon de vertido.</t>
  </si>
  <si>
    <t>Local 1</t>
  </si>
  <si>
    <t>Planta baja</t>
  </si>
  <si>
    <t>Local 2</t>
  </si>
  <si>
    <t>Planta primera</t>
  </si>
  <si>
    <t>DESMONTAJE ESTORES Y PERSIANAS</t>
  </si>
  <si>
    <t>Desmontaje y retirada de estores y/o persianas sin recuperación, con medios manuales. Incluso p.p. de carga, retirada y transporte en obra destinado para tal efecto (saco, contenedor, camión, etc), transporte a vertedero y cánon de vertido del material no recuperado. Incluso p.p. de limpieza, medios de elevación, andamiaje y medios auxiliares.</t>
  </si>
  <si>
    <t>DESMONTAJE DE CARTELERÍA</t>
  </si>
  <si>
    <t>Repercusión por m2 de desmontaje y retirada de carterlería de proteccion contra incendios o similar, con medios manuales, incluso p.p de medios auxiliares, medios elevación, pequeño material, andamiaje y limpieza, retirada de escombros, carga sobre contenedor, traslado a vertedero y canon de vertido.</t>
  </si>
  <si>
    <t>DEMOLICION DE JARDINERA</t>
  </si>
  <si>
    <t>Demolición de jardinera, incluida la retirada de tierra y restos vegetales o lo que se encuentre en su interior, con medios manuales o mecanicos, incluso p.p de medios auxiliares, medios elevación, pequeño material, andamiaje y limpieza, retirada de escombros, carga sobre contenedor, traslado a vertedero y canon de vertido.</t>
  </si>
  <si>
    <t>DESMONTAJE EXTINTORES</t>
  </si>
  <si>
    <t>Repercusión por m2 de desmontaje y retirada de extintores, con medios manuales, incluso p.p de medios auxiliares, medios elevación, pequeño material, andamiaje y limpieza, retirada de escombros, carga sobre contenedor, traslado a vertedero y canon de vertido.</t>
  </si>
  <si>
    <t>DESMONTAJE DE MAMPARA</t>
  </si>
  <si>
    <t>Desmontaje de mampara y carpintería de madera existente sin recuperación. incluso desmontaje de vidrios, puertas abatibles, ventanas, visores, retirada de elementos de fijación, herrajes, tapado de agujeros. Incluso p.p. de medios auxiliares, medios de elevación, andamiaje y limpieza, retirada de escombros, carga sobre contenedor, traslado a vertedero y canon de vertido. Medida la superficie realmente desmontada.</t>
  </si>
  <si>
    <t>Control Central</t>
  </si>
  <si>
    <t>Locutorio 2</t>
  </si>
  <si>
    <t>Direccion</t>
  </si>
  <si>
    <t>Redacción</t>
  </si>
  <si>
    <t>Habilitado</t>
  </si>
  <si>
    <t>Administrador</t>
  </si>
  <si>
    <t>Administración</t>
  </si>
  <si>
    <t>Informativos</t>
  </si>
  <si>
    <t>DEMOLICIÓN FALSO TECHO CONTINUO DE CARTÓN-YESO O ESCAYOLA</t>
  </si>
  <si>
    <t>Demolición de falso techo continuo de cartón-yeso o plancha lisa de escayola, madera o de cualquier tipo, i. estructura oculta de cuelgue de acero galvanizado, caña, estopa o de cualquier tipo. Incluso formación de descuelgues, fosos, falsas vigas, formación de conductos, etc. Incluso luminarias integradas en el mismo y todos los elementos e instalaciones que cuelguen del mismo que no vayan a ser reutilizados (instalaciones en desuso, etc). Incluso p.p. de carga, retirada y transporte en obra destinado para tal efecto (saco, contenedor, camión, etc), medios auxiliares, medios de elevación y limpieza.</t>
  </si>
  <si>
    <t>Aseos</t>
  </si>
  <si>
    <t>DESMONTAJE FALSO TECHO REGISTRABLE i/ PERFILERÍA SIN RECUPERACION</t>
  </si>
  <si>
    <t>Desmontaje de falso techo registrable de cualquier material y sistema de perfilería, por medios manuales, incluso retirada de estructura de primarios, secundarios, cuelgues y elementos de anclaje a forjado y partes registrables. Incluso p.p. de descuelgue y desconexionado de todos los elementos e instalaciones que cuelguen del mismo no incluidas en otras partidas. Incluso p.p. de medios auxiliares, medios de elevación, andamiaje y limpieza, retirada de escombros, carga sobre contenedor, traslado a vertedero y canon de vertido. Medida la superficie realmente desmontada.</t>
  </si>
  <si>
    <t>Pasillo entrada</t>
  </si>
  <si>
    <t>20</t>
  </si>
  <si>
    <t>Despacho junto a control central</t>
  </si>
  <si>
    <t>13.50</t>
  </si>
  <si>
    <t>Control central</t>
  </si>
  <si>
    <t>23</t>
  </si>
  <si>
    <t>Locutorio 1</t>
  </si>
  <si>
    <t>31.70</t>
  </si>
  <si>
    <t>22</t>
  </si>
  <si>
    <t>Control 2</t>
  </si>
  <si>
    <t>22.90</t>
  </si>
  <si>
    <t>Aire acondicionado</t>
  </si>
  <si>
    <t>14</t>
  </si>
  <si>
    <t>Pasillo controles-locutorios</t>
  </si>
  <si>
    <t>28</t>
  </si>
  <si>
    <t>18.71</t>
  </si>
  <si>
    <t>39.70</t>
  </si>
  <si>
    <t>30.14</t>
  </si>
  <si>
    <t>Despacho junto a habilitado</t>
  </si>
  <si>
    <t>15.63</t>
  </si>
  <si>
    <t>Despacho junto aseos</t>
  </si>
  <si>
    <t>17.04</t>
  </si>
  <si>
    <t>Emisiones</t>
  </si>
  <si>
    <t>20.45</t>
  </si>
  <si>
    <t>34.40</t>
  </si>
  <si>
    <t>Adminitración</t>
  </si>
  <si>
    <t>33</t>
  </si>
  <si>
    <t>65.75</t>
  </si>
  <si>
    <t>Redactor jefe</t>
  </si>
  <si>
    <t>12.93</t>
  </si>
  <si>
    <t>Pasillo</t>
  </si>
  <si>
    <t>110</t>
  </si>
  <si>
    <t>Cabina 1</t>
  </si>
  <si>
    <t>4.20</t>
  </si>
  <si>
    <t>Cabina 2</t>
  </si>
  <si>
    <t>3.90</t>
  </si>
  <si>
    <t>DESMONTAJE CARPINTERIA DE MADERA</t>
  </si>
  <si>
    <t>Desmontaje de puertas en tabiques y mamparas  incluidos cercos, precercos, hojas, tapajuntas, y accesorios, por medios manuales, incluso limpieza y retirada de escombros a pie de carga, transporte a vertedero o planta de reciclaje y  canon de vertido. Con p.p. de medios auxiliares.</t>
  </si>
  <si>
    <t>Armario pasillo</t>
  </si>
  <si>
    <t>Armario control 2</t>
  </si>
  <si>
    <t>Aseo masculino</t>
  </si>
  <si>
    <t>Aseo femenino</t>
  </si>
  <si>
    <t>Hueco escalera</t>
  </si>
  <si>
    <t>Redaccion</t>
  </si>
  <si>
    <t>Despachos junto a habilitado</t>
  </si>
  <si>
    <t>Adminitracion</t>
  </si>
  <si>
    <t>Armarios pasillo</t>
  </si>
  <si>
    <t>DEMOLICION TABIQUE 1/2 PIE</t>
  </si>
  <si>
    <t>Demolición de tabique de fabrica de ladrillo de 1/2 pie, por medios manuales, incluso limpieza y retirada de escombros a pie de carga, transporte a vertedero o planta de reciclaje y canon de vertido. Con p.p. de medios auxiliares.</t>
  </si>
  <si>
    <t>Asdeo femenino</t>
  </si>
  <si>
    <t>*Varios</t>
  </si>
  <si>
    <t>DEMOLICIÓN TABIQUE 1 PIE</t>
  </si>
  <si>
    <t>Demolición de tabique de fabrica de ladrillo de 1 pie, por medios manuales, incluso limpieza y retirada de escombros a pie de carga, transporte a vertedero o planta de reciclaje y canon de vertido. Con p.p. de medios auxiliares.</t>
  </si>
  <si>
    <t>DEMOLICION SOLADO ASEO</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</si>
  <si>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</si>
  <si>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Aseos Planta baja</t>
  </si>
  <si>
    <t>Aseos Planta primera</t>
  </si>
  <si>
    <t>DESMONTAJE PAVIMENTOS PEGADOS</t>
  </si>
  <si>
    <t>Demolición de pavimento pegado de cualqueir tipo y retirada del mismo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</si>
  <si>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DEMOLICIÓN SOLERA DE HORMIGON</t>
  </si>
  <si>
    <t>Demolición de solera de hormigón con medios manuales o mecanicos,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</si>
  <si>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DEMOLICION REVESTIMIENTOS ACUSTICOS</t>
  </si>
  <si>
    <t>Demolición de revestimientos de cualquier tipo, por medios manuales, en paramentos verticales de interior, i/arranque de rastreles, remates perimetrales de madera, pequeño material, medios auxiliares y limpieza. Medido la superficie realmente demolida, descontando todos los huecos.</t>
  </si>
  <si>
    <t>Conrol central</t>
  </si>
  <si>
    <t>DEMOLICION ALICATADO ASEO</t>
  </si>
  <si>
    <t>Demolición de alicatado de azulejo y picado del material de agarre adherido al soporte, con medios manuales, y carga manual de escombros sobre camión o contenedor.  Incluso limpieza y retirada de escombros a pie de carga, transporte a vertedero o planta de reciclaje y canon de vertido. Con p.p. de medios auxiliares.</t>
  </si>
  <si>
    <t>DESMONTAJE DE VISORES Y AISLAMIENTO INTERIOR</t>
  </si>
  <si>
    <t>Desmontaje de visores y aislamiento en interior de los mismos.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</si>
  <si>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Control Central-Locutorio 1</t>
  </si>
  <si>
    <t>Locutorio 2- Control 2</t>
  </si>
  <si>
    <t>DESMONTAJE DE PUERTAS ACUSTICAS Y CARPINTERIA METALICA</t>
  </si>
  <si>
    <t>Desmontaje de puertas acusticas y carpintería metálica, incluso herrajes, premarco, estructura y marco inferior.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</si>
  <si>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01_19</t>
  </si>
  <si>
    <t>DESMONTAJE DE PUERTAS DE VIDRIO 2 HOJAS</t>
  </si>
  <si>
    <t>Desmontaje de puerta de vidrio de dos hojas, incluso herrajes y marco o estructura auxiliar.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</si>
  <si>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01_20</t>
  </si>
  <si>
    <t>DESMONTAJE PUERTA ACCESO LOCAL</t>
  </si>
  <si>
    <t>Desmontaje de puerta de acceso a local.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</si>
  <si>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01_21</t>
  </si>
  <si>
    <t>DESMONTAJE DE INSTALACION CLIMATIZACION S/RECUPERACION</t>
  </si>
  <si>
    <t>Repercusión por m2 de  desmontaje de instalación de climatización sin recuperación, en paramentos horizontales y verticales, empotradas o en superficie, por medios manuales y / o mecánicos, incluso desconexiones, contemplando todos los elementos tales como difusores de aire, accesorios, sondas, termostatos, etc. incluso retirada de material, carga sobre contenedor, retirada y transporte a vertedero y canon de vertido. limpieza y medios auxiliares.</t>
  </si>
  <si>
    <t>Planta alta</t>
  </si>
  <si>
    <t>01_22</t>
  </si>
  <si>
    <t>DESMONTAJE DE INSTALACION ELECTRICIDAD S/RECUPERACION</t>
  </si>
  <si>
    <t>Repercusión por m2 de desmontaje de instalación de electricidad sin recuperación, en paramentos horizontales y verticales, empotradas o en superficie, por medios manuales y / o mecánicos, incluso desconexiones, contemplando todos los elementos tales como cableado, entubado, cajas de registro, mecanismos, canaletas, accesorios, luminarias, etc. incluso acopio en obra para su reutilización, retirada de material sobrante a vertedero, carga, retirada y transporte a vertedero y canon de vertido. limpieza y medios auxiliares.</t>
  </si>
  <si>
    <t>01_23</t>
  </si>
  <si>
    <t>DESMONTAJE DE INSTALACION VOZ DATOS/AUDIO S/RECUPERACION</t>
  </si>
  <si>
    <t>Repercusión por m2 de desmontaje de instalación de voz-datos y audio sin recuperación, en paramentos horizontales y verticales, empotradas o en superficie, por medios manuales y / o mecánicos, incluso desconexiones, contemplando todos los elementos tales como cableado, entubado, cajas de registro, mecanismos, canaletas, accesorios,  etc. incluso acopio en obra para su reutilización, retirada de material sobrante a vertedero, carga, retirada y transporte a vertedero y canon de vertido. limpieza y medios auxiliares.</t>
  </si>
  <si>
    <t>01_24</t>
  </si>
  <si>
    <t>DESMONTAJE DE INSTALACION PCI S/RECUPERACION</t>
  </si>
  <si>
    <t>Repercusión por m2 de desmontaje de instalación proteccion contra incendios sin recuperación, en paramentos horizontales y verticales, empotradas o en superficie, por medios manuales y / o mecánicos, incluso desconexiones, contemplando todos los elementos tales como cableado, entubado, cajas de registro, mecanismos, canaletas, accesorios,  etc. incluso acopio en obra para su reutilización, retirada de material sobrante a vertedero, carga, retirada y transporte a vertedero y canon de vertido. limpieza y medios auxiliares.</t>
  </si>
  <si>
    <t>01_25</t>
  </si>
  <si>
    <t>DESMONTAJE INSTALACION FONTANERÍA</t>
  </si>
  <si>
    <t>Repercusión por m2 de desmontaje y retirada de instalación de tuberia de agua caliente y fria, incluso llaves de corte, mecanismos, taponado de las mismas, anulacion de la instalación a salida de contador, etc. Incluso limpieza y retirada de escombros a pie de carga, transporte a vertedero o planta de reciclaje y canon de vertido. Con p.p. de medios auxiliares.</t>
  </si>
  <si>
    <t>01_26</t>
  </si>
  <si>
    <t>DESMONTAJE INSTALACION SANEAMIENTO</t>
  </si>
  <si>
    <t>Repercusión por m2 de desmontaje y retirada de instalación de saneamiento, incluso desagües de pvc, tuberías, anulacion y tapado de desagües etc. Incluso limpieza y retirada de escombros a pie de carga, transporte a vertedero o planta de reciclaje y canon de vertido. Con p.p. de medios auxiliares.</t>
  </si>
  <si>
    <t>01_27</t>
  </si>
  <si>
    <t>DESMONTAJE APARATOS SANITARIOS I/GRIFERIA</t>
  </si>
  <si>
    <t>Repercusión por m2 de desmontaje y retirada de aparatos sanitarios, incluso grifería y mecanismos, desagües y desconexión de las redes de agua y de evacuación. Incluso limpieza y retirada de escombros a pie de carga, transporte a vertedero o planta de reciclaje y canon de vertido. Con p.p. de medios auxiliares.</t>
  </si>
  <si>
    <t>Lavabo</t>
  </si>
  <si>
    <t>Inodoro</t>
  </si>
  <si>
    <t>Urinario</t>
  </si>
  <si>
    <t>Pileta</t>
  </si>
  <si>
    <t>Termo</t>
  </si>
  <si>
    <t>01_28</t>
  </si>
  <si>
    <t>DESMONTAJE DE CUADROS ELECTRICOS</t>
  </si>
  <si>
    <t>Repercusión por m2 de desmontaje y retirada de cuadros eléctricos, incluso cableado, protecciones y acometida. Incluso limpieza y retirada de escombros a pie de carga, transporte a vertedero o planta de reciclaje y canon de vertido. Con p.p. de medios auxiliares.</t>
  </si>
  <si>
    <t>01_29</t>
  </si>
  <si>
    <t>DESMONTAJE DE EQUIPOS CLIMATIZACION</t>
  </si>
  <si>
    <t>Repercusión por m2 de Desmontaje de equipos de climatización, tanto interiores y exteriores, incluyendo la retirada de lineas de alimentación y refrigerante, conexiones, conductos, canalizaciones, etc.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</si>
  <si>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01_30</t>
  </si>
  <si>
    <t>DESMONTAJE ESPEJO Y ACCESORIOS ASEOS</t>
  </si>
  <si>
    <t>Desmontaje y retirada de espejo y accesorios de aseos, incluyendo fijaciones y pequeño material.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</si>
  <si>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01_31</t>
  </si>
  <si>
    <t>DESMONTAJE ENCIMERA ASEOS</t>
  </si>
  <si>
    <t>Desmontaje de encimera de aseos, incluyendo fijaciones y pequeño material.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</si>
  <si>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01_32</t>
  </si>
  <si>
    <t>LIMPIEZA INTEGRAL DE OBRA</t>
  </si>
  <si>
    <t>Limpieza integral de obra una vez finalizada la demolición. La zona deberá quedar perfectamente limpia sin restos de materiales, ni polvo. Incluso medios auxiliares.</t>
  </si>
  <si>
    <t>01_33</t>
  </si>
  <si>
    <t>APLICACION DE RATICIDA E INSECTICIDA EN EL INTERIOR DE LOS LOCALES</t>
  </si>
  <si>
    <t>Aplicación de raticida e insecticida en el interior de edificios.La partida incluye materiales, mano de obra, y todos los elementos necesarios para su correcta ejecución.</t>
  </si>
  <si>
    <t>DESMONTAJE LAMAS FIBROCEMENTO FACHADA</t>
  </si>
  <si>
    <t>DESMONTAJE Y RETIRADA DE LAMAS DE FIBROCEMENTO</t>
  </si>
  <si>
    <t>Desmontaje y retirada de lamas de fibrocemento/uralita situadas en fachada a modo de persianas pasaroles, sin afectar a la carpintería ni a los elementos constructivos a los cuales se encuentran sujetos. Incluso parte proporcional de medios manuales, canon de vertido y transporte a vertedero. Caseta especial para el riesgo de amianto, EPIS desechables obligarorios y homologados para el personal encagado de su manipulación, almacenaje, paletizado y embolsado en plástico de forma adecuada y homologada segun RD 396/2006, de 31 de marzo, por el que se establece las disposiciones mínimas de seguridad y salud aplicables a los trabajos con riesgo de exposición al amianto. Se pedirá documentación de la entrega a gestor autorizado de residuos peligrosos.</t>
  </si>
  <si>
    <t>02_02</t>
  </si>
  <si>
    <t>VALLADO SECTORIZADO DE LA ZONA DE ACTUACION</t>
  </si>
  <si>
    <t>Suministro y montaje de vallado de sectorización de la zona de actuación.</t>
  </si>
  <si>
    <t>02_03</t>
  </si>
  <si>
    <t>MEDIOS AUXILIARES PARA RETIRADA DE LAMAS</t>
  </si>
  <si>
    <t>Medios auxiliares para poder retirar las lamas de fachada de fibrocemento mediante elevador o similar.</t>
  </si>
  <si>
    <t>02_04</t>
  </si>
  <si>
    <t>DOCUMENTACION ADMINISTRATIVA</t>
  </si>
  <si>
    <t>Redacción de documentación admnisitrativa (Plan de Trabajo) y presentación ante la Autoridad Laboral competente del Plan específico para la retirada de amianto, tomas y análisis de muestras ambientales, recuento de particulas por laboratorio autorizado conforme a la normativa vigente R.D. 396/2006 de 31 de Marzo .</t>
  </si>
  <si>
    <t>02_05</t>
  </si>
  <si>
    <t>DESMONTAJE Y RETIRADA DE ESTRUCTURA METÁLICA</t>
  </si>
  <si>
    <t>Desmontaje y retirada de la estructura metálica que sostiene las lamas de fibrocemento. Incluso medios auxialires y pequeño material</t>
  </si>
  <si>
    <t>02_06</t>
  </si>
  <si>
    <t>LIMPIEZA PARAMENTO EXTERIOR</t>
  </si>
  <si>
    <t>Limpieza de paramento exterior de fachada una vez desmontadas y retiradas las lamas de fibrocemento y su estructura auxiliar. Incluidos medios auxiliares</t>
  </si>
  <si>
    <t>02_07</t>
  </si>
  <si>
    <t>REPARACION SUPERFICIAL DE PARAMENTO REVOCADO EXTERIOR, ARRANQUE Y REPICADO DE REVESTIMIENTO</t>
  </si>
  <si>
    <t>Reparación superficial de paramento revocado vertical exterior, con arranque y repicado de revestimientos rebozado existente en mal estado, con medios manuales y carga manual de escombros sobre contenedor, enfoscado a buena vista con mortero sin aditivos, mixto 1:2:10 elaborado en obra, con acabado fratasado y pintado con pintura de exteriro de fachda igual a la existente con 2 capas. La partida incluye medios auxiliares, materiales, mano de obra, y todos los elementos necesarios para su correcta ejecución. Partida de obra totalmente ejecutada.
Alcance: Extrados - Se estima el 30% de la totalidad de la superficie del elemento constructivo.</t>
  </si>
  <si>
    <t>ALBAÑILERÍA Y CERRAJERÍA</t>
  </si>
  <si>
    <t>REPARACION ENFOSCADO O ENYESADO EN PARAMENTO VERTICAL U HORIZONTAL</t>
  </si>
  <si>
    <t>Repercusion en m2 de reparación de paramentos con mortero o yeso a buena vista sobre paramento vertical interior, hasta 3,00 m de altura,. Criterio de medición: m2 de superficie medida de acuerdo a las especificaciones de la DT. La medición no descuenta huecos de menos de 2m2. La partida incluye medios auxiliares (andamios, en su caso), materiales, mano de obra, y todos los elementos necesarios para la su correcta ejecución. Partida de obra totalmente ejecutada. Alcance: Se estima el 30% de la totalidad de la superficie de cada local.</t>
  </si>
  <si>
    <t>03_02</t>
  </si>
  <si>
    <t>Trabajos adicionales necesarios para la demolición, restauracion de carpintería y saneado y pintura de paramentos, incluso para reposición de alguna instalación en la zona a intervenir o elementos de cerrajería. Incluida p/p de material auxiliar para la correcta ejecución de los trabajos. Esta partida no se podrá minusvalorar y en el caso de que surjan estos trabajos de índole menor, habra que justificarlos con la realización efectiva de los trabajos y de manera individualizada mediante precios descompuestos</t>
  </si>
  <si>
    <t>03_03</t>
  </si>
  <si>
    <t>TRASDOSADO CARTON YESO 130/400 70+A+15+15</t>
  </si>
  <si>
    <t>Trasdosado de cartón-yeso Pladur o equivalente de 15 mm. de espesor, a un lado de una estructura de acero galvanizado de 70 mm. de ancho, a base de Montantes Pladur o equivalente (elementos verticales), separados entre ejes 400 mm. y canales Pladur o equivalente (elementos horizontales), dando un ancho total de trasdosado terminado de 100 mm. Incluso p.p. de materiales PLADUR o equivalente: tornillería, pastas, cintas de juntas, juntas estancas /acústicas de su perímetro, etc. así como anclajes para canales en suelo y techo. Incluso banda adhesiva de neopreno en encuentro con paños de vidrio de carpintería exterior como junta y para ocultar interior de tabique a través del vidrio totalmente terminado. Alma con lana de roca de 100 kg/m3 y de 70 a 80 mm. de espesor. Montaje según Norma UNE 102.040 IN, ATEDY y requisitos del CTE-DB HR.  Totalmente terminado. Incluso tratamiento de juntas ejecutado  en ambas capas de las dobles placas de cartón yeso. Medida la superficie realmente ejecutada, deduciendo todos los huecos. Resistencia al fuego exigido al sistema EI-120.</t>
  </si>
  <si>
    <t>* Varios</t>
  </si>
  <si>
    <t>03_04</t>
  </si>
  <si>
    <t>RECRECIDO MORTERO RAPIDO NIVELACION</t>
  </si>
  <si>
    <t>Recrecido con mortero rápido de nivelación de suelos, compuesto a base de cemento de aplicación manual de secado, fraguado y endurecimiento rápido, mezclado con un árido de granulometría máxima de 0,5 mm, aplicado para un  espesor de 10 mm, previa imprimación por dispersión con polímero acrílico, con marcado CE y DdP (declaración de prestaciones) según Reglamento UE 305/2011, medido en superficie realmente ejecutada. Incluso p.p. de limpieza, medios de elevación y medios auxiliares.</t>
  </si>
  <si>
    <t>Planta baja aseos</t>
  </si>
  <si>
    <t>Planta primera aseos</t>
  </si>
  <si>
    <t>Varios</t>
  </si>
  <si>
    <t>03_05</t>
  </si>
  <si>
    <t>PINTURA PLASTICA  AL AGUA EN PARAMENTOS HORIZ. Y VERT. INTERIORES</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</si>
  <si>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</si>
  <si>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03_06</t>
  </si>
  <si>
    <t>TAPADO DE HUECO EN TECHO O PARED</t>
  </si>
  <si>
    <t>Repercusión por m2 de tapado de huecos en techo o fachada de hasta 1 m2 de mortero de cemento o de cerámica y enyesado. La partida incluye medios auxiliares (andamios en su caso). Todo incluido, materiales, mano de obra y todos los elementos necesarios para su correcta ejecución. Partida de obra totalmente terminada.</t>
  </si>
  <si>
    <t>03_07</t>
  </si>
  <si>
    <t>PUERTA METALICA ACCESO LOCAL</t>
  </si>
  <si>
    <t>Suministro y montaje de puerta de entrada de dos hojas de 52 mm de espesor, 1640x2040 mm de luz y altura de paso, acabado pintado con resina de epoxi en color a elegir de la carta RAL formada por dos chapas de acero galvanizado de 1 mm de espesor, plegadas, troqueladas con un cuarterón superior y otro inferior a dos caras, ensambladas y montadas, con cámara intermedia rellena de poliuretano, sobre cerco de acero galvanizado de 1,5 mm de espesor con garras de anclaje a obra, cerradura con tres puntos de cierre, fijo lateral, fijo superior, premarco de acero galvanizado con garras de anclaje a obra y tapajuntas. Incluso silicona neutra para el sellado de las juntas perimetrales. Medios auxiliares ypequeño material incluido</t>
  </si>
  <si>
    <t>03_08</t>
  </si>
  <si>
    <t>MONTAJE EXTINTORES</t>
  </si>
  <si>
    <t>Montaje de extintores en zonas indicadas por mantenedor, incluso anclaje y cartelería.</t>
  </si>
  <si>
    <t>GESTION DE RESIDUOS DEMOLICIÓN</t>
  </si>
  <si>
    <t xml:space="preserve"> 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</si>
  <si>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04_02</t>
  </si>
  <si>
    <t>GESTION DE RESIDUOS PELIGROSOS</t>
  </si>
  <si>
    <t>Gestión de residuos peligrosos y transporte de elementos de fibrocemento con amianto procedentes de una demolición, a vertedero específico, instalación de tratamiento de residuos de construcción y demolición externa a la obra o centro de valorización o eliminación de residuos, previa_x0002_mente plastificados y paletizados, cualquiera que sea su distancia y emisión de certificados de transporte.
Canon de vertido por entrega a gestor autorizado de residuos peligrosos, de elementos de fibrocemento con amianto procedentes de una demolición.
Incluso, limpieza, medios auxiliares, medios de elevación, permisos, autorizaciones, e informe de actuación así como carga y transporte de residuos tóxicos y peligrosos a gestor autorizado o vertedero homologado, cualquiera que sea su distancia, canon de gestión de residuos peligrosos, emisión de certificados de transporte y gestión de residuos peligrosos e impuestos pertinentes.</t>
  </si>
  <si>
    <t>05</t>
  </si>
  <si>
    <t>05_01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</si>
  <si>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</si>
  <si>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 Cuando no se indiquen otros porcentajes se entenderá que quedan incluidos en el precio de la oferta el 13% de Gastos Generales y el 6% de Beneficio Industrial</t>
  </si>
  <si>
    <t>Total 05</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</si>
  <si>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</si>
  <si>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t>
    </r>
  </si>
  <si>
    <r>
      <t xml:space="preserve">(*) El importe de la partidapartida 03.02 es una cantidad fija,  no se puede variar y debe ser mantenido en la tabla y sumado en el total de la oferta.
Si los precios unitarios se ofertan </t>
    </r>
    <r>
      <rPr>
        <b/>
        <u/>
        <sz val="8"/>
        <rFont val="Calibri"/>
        <family val="2"/>
        <scheme val="minor"/>
      </rPr>
      <t xml:space="preserve">sin Gastos Generales (G.G.) y/o Beneficio Industrial (B.I.) incluidos la partida 03.02  se ofertará por </t>
    </r>
    <r>
      <rPr>
        <b/>
        <u/>
        <sz val="9"/>
        <rFont val="Calibri"/>
        <family val="2"/>
        <scheme val="minor"/>
      </rPr>
      <t>5.000,00</t>
    </r>
    <r>
      <rPr>
        <b/>
        <u/>
        <sz val="8"/>
        <rFont val="Calibri"/>
        <family val="2"/>
        <scheme val="minor"/>
      </rPr>
      <t xml:space="preserve"> €</t>
    </r>
    <r>
      <rPr>
        <b/>
        <sz val="8"/>
        <rFont val="Calibri"/>
        <family val="2"/>
        <scheme val="minor"/>
      </rPr>
      <t>., si no se detallan importes en (a) o (b)  03.02 se ofertará por</t>
    </r>
    <r>
      <rPr>
        <b/>
        <sz val="9"/>
        <rFont val="Calibri"/>
        <family val="2"/>
        <scheme val="minor"/>
      </rPr>
      <t xml:space="preserve"> 5.950,00</t>
    </r>
    <r>
      <rPr>
        <b/>
        <sz val="8"/>
        <rFont val="Calibri"/>
        <family val="2"/>
        <scheme val="minor"/>
      </rPr>
      <t xml:space="preserve"> €, (13 % G.G. y  6% B.I. incluidos), si en los precios unitarios ofertados se incluyesen % G.G. y B.I. distintos a los indicados, 03.02 se incrementará según los porcentajes  aplicados al resto de la oferta. 
</t>
    </r>
  </si>
  <si>
    <r>
      <t xml:space="preserve">(***) Deberán presupuestarse todas las partidas de los capítulos 01 a 05. En caso de incluirse alguna partida </t>
    </r>
    <r>
      <rPr>
        <b/>
        <u/>
        <sz val="8"/>
        <rFont val="Calibri"/>
        <family val="2"/>
        <scheme val="minor"/>
      </rPr>
      <t>con importe cero se considerará ofertada SIN COSTE para CRTVE</t>
    </r>
    <r>
      <rPr>
        <b/>
        <sz val="8"/>
        <rFont val="Calibri"/>
        <family val="2"/>
        <scheme val="minor"/>
      </rPr>
      <t>.</t>
    </r>
  </si>
  <si>
    <t xml:space="preserve"> S-03233-2025 - Demolición interior locales anexos a Unidad Informativa RTVE MALAGA</t>
  </si>
  <si>
    <t xml:space="preserve">ESTA TABLA DESGLOSE PRECIO DE OFERTA SE PRESENTARA FIRMADA EN FORMATO PDF 
</t>
  </si>
  <si>
    <t>ImpPres (***)</t>
  </si>
  <si>
    <t>Las proposiciones económicas no podrán superar el valor estimado indicado en el PCAP cláusula 3ª.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</si>
</sst>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6" x14ac:knownFonts="1">
    <font>
      <sz val="11"/>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1"/>
      <name val="Calibri"/>
      <family val="2"/>
      <scheme val="minor"/>
    </font>
    <font>
      <sz val="8"/>
      <color theme="0"/>
      <name val="Calibri"/>
      <family val="2"/>
      <scheme val="minor"/>
    </font>
    <font>
      <i/>
      <sz val="8"/>
      <name val="Calibri"/>
      <family val="2"/>
      <scheme val="minor"/>
    </font>
    <font>
      <b/>
      <sz val="11"/>
      <color rgb="FFFF0000"/>
      <name val="Calibri"/>
      <family val="2"/>
      <scheme val="minor"/>
    </font>
    <font>
      <b/>
      <i/>
      <sz val="11"/>
      <color rgb="FFFF0000"/>
      <name val="Calibri"/>
      <family val="2"/>
      <scheme val="minor"/>
    </font>
    <font>
      <b/>
      <sz val="8"/>
      <color rgb="FF0070C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1"/>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4"/>
      <color theme="1"/>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i/>
      <sz val="10"/>
      <color theme="1"/>
      <name val="Calibri"/>
      <family val="2"/>
      <scheme val="minor"/>
    </font>
    <font>
      <b/>
      <sz val="8"/>
      <color rgb="FF0000FF"/>
      <name val="Calibri"/>
      <family val="2"/>
      <scheme val="minor"/>
    </font>
    <font>
      <b/>
      <u/>
      <sz val="8"/>
      <name val="Calibri"/>
      <family val="2"/>
      <scheme val="minor"/>
    </font>
    <font>
      <b/>
      <u/>
      <sz val="9"/>
      <name val="Calibri"/>
      <family val="2"/>
      <scheme val="minor"/>
    </font>
    <font>
      <b/>
      <sz val="9"/>
      <name val="Calibri"/>
      <family val="2"/>
      <scheme val="minor"/>
    </font>
    <font>
      <b/>
      <sz val="10"/>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right/>
      <top style="medium">
        <color indexed="64"/>
      </top>
      <bottom/>
      <diagonal/>
    </border>
    <border>
      <left/>
      <right style="thin">
        <color indexed="64"/>
      </right>
      <top/>
      <bottom/>
      <diagonal/>
    </border>
  </borders>
  <cellStyleXfs count="1">
    <xf numFmtId="0" fontId="0" fillId="0" borderId="0"/>
  </cellStyleXfs>
  <cellXfs count="168">
    <xf numFmtId="0" fontId="0" fillId="0" borderId="0" xfId="0"/>
    <xf numFmtId="10" fontId="14" fillId="5" borderId="9" xfId="0" applyNumberFormat="1" applyFont="1" applyFill="1" applyBorder="1" applyAlignment="1" applyProtection="1">
      <alignment horizontal="right" vertical="center"/>
    </xf>
    <xf numFmtId="4" fontId="4" fillId="5" borderId="1" xfId="0" applyNumberFormat="1" applyFont="1" applyFill="1" applyBorder="1" applyAlignment="1" applyProtection="1">
      <alignment vertical="top"/>
      <protection locked="0"/>
    </xf>
    <xf numFmtId="0" fontId="0" fillId="0" borderId="0" xfId="0" applyProtection="1"/>
    <xf numFmtId="0" fontId="0" fillId="0" borderId="0" xfId="0" applyAlignment="1" applyProtection="1">
      <alignment vertical="top"/>
    </xf>
    <xf numFmtId="2" fontId="0" fillId="0" borderId="0" xfId="0" applyNumberFormat="1" applyAlignment="1" applyProtection="1">
      <alignment vertical="top"/>
    </xf>
    <xf numFmtId="0" fontId="2" fillId="0" borderId="0" xfId="0" applyFont="1" applyAlignment="1" applyProtection="1">
      <alignment vertical="top"/>
    </xf>
    <xf numFmtId="0" fontId="19" fillId="0" borderId="0" xfId="0" applyFont="1" applyAlignment="1" applyProtection="1">
      <alignment vertical="top"/>
    </xf>
    <xf numFmtId="0" fontId="0" fillId="0" borderId="0" xfId="0" applyBorder="1" applyProtection="1"/>
    <xf numFmtId="2" fontId="0" fillId="0" borderId="0" xfId="0" applyNumberFormat="1" applyProtection="1"/>
    <xf numFmtId="0" fontId="2" fillId="0" borderId="0" xfId="0" applyFont="1" applyProtection="1"/>
    <xf numFmtId="0" fontId="15" fillId="0" borderId="0" xfId="0" applyFont="1" applyProtection="1"/>
    <xf numFmtId="0" fontId="0" fillId="0" borderId="0" xfId="0" applyBorder="1" applyAlignment="1" applyProtection="1">
      <alignment vertical="top"/>
    </xf>
    <xf numFmtId="4" fontId="0" fillId="0" borderId="0" xfId="0" applyNumberFormat="1" applyProtection="1"/>
    <xf numFmtId="0" fontId="20" fillId="0" borderId="0" xfId="0" applyFont="1" applyProtection="1"/>
    <xf numFmtId="0" fontId="21"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24" fillId="0" borderId="0" xfId="0" applyFont="1" applyAlignment="1" applyProtection="1">
      <alignment horizontal="left" vertical="top"/>
    </xf>
    <xf numFmtId="0" fontId="2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26" fillId="0" borderId="0" xfId="0" applyFont="1" applyProtection="1"/>
    <xf numFmtId="0" fontId="3" fillId="0" borderId="1" xfId="0" applyFont="1" applyBorder="1" applyAlignment="1" applyProtection="1">
      <alignment vertical="top"/>
    </xf>
    <xf numFmtId="4" fontId="4" fillId="5" borderId="1" xfId="0" applyNumberFormat="1" applyFont="1" applyFill="1" applyBorder="1" applyAlignment="1" applyProtection="1">
      <alignment vertical="top"/>
    </xf>
    <xf numFmtId="0" fontId="7" fillId="0" borderId="3" xfId="0" applyFont="1" applyBorder="1" applyAlignment="1" applyProtection="1">
      <alignment vertical="top"/>
    </xf>
    <xf numFmtId="10" fontId="14" fillId="6" borderId="10" xfId="0" applyNumberFormat="1" applyFont="1" applyFill="1" applyBorder="1" applyAlignment="1" applyProtection="1">
      <alignment horizontal="right" vertical="center" indent="4"/>
    </xf>
    <xf numFmtId="10" fontId="14" fillId="6" borderId="4" xfId="0" applyNumberFormat="1" applyFont="1" applyFill="1" applyBorder="1" applyAlignment="1" applyProtection="1">
      <alignment horizontal="right" vertical="center" indent="4"/>
    </xf>
    <xf numFmtId="0" fontId="19" fillId="0" borderId="0" xfId="0" applyFont="1" applyProtection="1"/>
    <xf numFmtId="2" fontId="3" fillId="0" borderId="1" xfId="0" applyNumberFormat="1" applyFont="1" applyBorder="1" applyAlignment="1" applyProtection="1">
      <alignment horizontal="center" vertical="top"/>
    </xf>
    <xf numFmtId="0" fontId="3" fillId="0" borderId="1" xfId="0" applyFont="1" applyBorder="1" applyAlignment="1" applyProtection="1">
      <alignment horizontal="center" vertical="top"/>
    </xf>
    <xf numFmtId="0" fontId="0" fillId="0" borderId="5" xfId="0" applyBorder="1" applyProtection="1"/>
    <xf numFmtId="49" fontId="11" fillId="0" borderId="15" xfId="0" applyNumberFormat="1" applyFont="1" applyBorder="1" applyAlignment="1" applyProtection="1">
      <alignment horizontal="center" vertical="top"/>
    </xf>
    <xf numFmtId="49" fontId="11" fillId="0" borderId="9" xfId="0" applyNumberFormat="1" applyFont="1" applyBorder="1" applyAlignment="1" applyProtection="1">
      <alignment vertical="top"/>
    </xf>
    <xf numFmtId="49" fontId="11" fillId="0" borderId="8" xfId="0" applyNumberFormat="1" applyFont="1" applyBorder="1" applyAlignment="1" applyProtection="1">
      <alignment vertical="top" wrapText="1"/>
    </xf>
    <xf numFmtId="2" fontId="11" fillId="0" borderId="15" xfId="0" applyNumberFormat="1" applyFont="1" applyBorder="1" applyAlignment="1" applyProtection="1">
      <alignment horizontal="right" vertical="top" indent="1"/>
    </xf>
    <xf numFmtId="4" fontId="11" fillId="8" borderId="15" xfId="0" applyNumberFormat="1" applyFont="1" applyFill="1" applyBorder="1" applyAlignment="1" applyProtection="1">
      <alignment horizontal="right" vertical="top" indent="1"/>
    </xf>
    <xf numFmtId="49" fontId="11" fillId="0" borderId="5" xfId="0" applyNumberFormat="1" applyFont="1" applyBorder="1" applyAlignment="1" applyProtection="1">
      <alignment vertical="top" wrapText="1"/>
    </xf>
    <xf numFmtId="0" fontId="9" fillId="0" borderId="0" xfId="0" applyFont="1" applyProtection="1"/>
    <xf numFmtId="2" fontId="3" fillId="0" borderId="1" xfId="0" applyNumberFormat="1" applyFont="1" applyBorder="1" applyAlignment="1" applyProtection="1">
      <alignment vertical="top"/>
    </xf>
    <xf numFmtId="0" fontId="3" fillId="0" borderId="2" xfId="0" applyFont="1" applyBorder="1" applyAlignment="1" applyProtection="1">
      <alignment vertical="top"/>
    </xf>
    <xf numFmtId="0" fontId="10" fillId="0" borderId="1" xfId="0" applyFont="1" applyBorder="1" applyAlignment="1" applyProtection="1">
      <alignment horizontal="center" vertical="top"/>
    </xf>
    <xf numFmtId="0" fontId="12" fillId="0" borderId="0" xfId="0" applyFont="1" applyBorder="1" applyAlignment="1" applyProtection="1">
      <alignment vertical="center" wrapText="1"/>
    </xf>
    <xf numFmtId="10" fontId="27" fillId="5" borderId="1" xfId="0" applyNumberFormat="1" applyFont="1" applyFill="1" applyBorder="1" applyAlignment="1" applyProtection="1">
      <alignment horizontal="right" vertical="center"/>
    </xf>
    <xf numFmtId="4" fontId="28" fillId="5" borderId="11" xfId="0" applyNumberFormat="1" applyFont="1" applyFill="1" applyBorder="1" applyAlignment="1" applyProtection="1">
      <alignment horizontal="center" vertical="top"/>
    </xf>
    <xf numFmtId="4" fontId="28" fillId="5" borderId="1" xfId="0" applyNumberFormat="1" applyFont="1" applyFill="1" applyBorder="1" applyAlignment="1" applyProtection="1">
      <alignment horizontal="center" vertical="top"/>
    </xf>
    <xf numFmtId="2" fontId="11" fillId="0" borderId="10" xfId="0" applyNumberFormat="1" applyFont="1" applyBorder="1" applyAlignment="1" applyProtection="1">
      <alignment horizontal="right" vertical="top" indent="1"/>
    </xf>
    <xf numFmtId="10" fontId="14" fillId="5" borderId="1" xfId="0" applyNumberFormat="1" applyFont="1" applyFill="1" applyBorder="1" applyAlignment="1" applyProtection="1">
      <alignment horizontal="right" vertical="center"/>
    </xf>
    <xf numFmtId="0" fontId="12" fillId="0" borderId="0" xfId="0" applyFont="1" applyBorder="1" applyAlignment="1" applyProtection="1">
      <alignment horizontal="right" vertical="center" wrapText="1"/>
    </xf>
    <xf numFmtId="0" fontId="12" fillId="0" borderId="0" xfId="0" applyFont="1" applyFill="1" applyBorder="1" applyAlignment="1" applyProtection="1">
      <alignment horizontal="right" vertical="center" wrapText="1"/>
    </xf>
    <xf numFmtId="10" fontId="14" fillId="0" borderId="0" xfId="0" applyNumberFormat="1" applyFont="1" applyFill="1" applyBorder="1" applyAlignment="1" applyProtection="1">
      <alignment horizontal="right" vertical="center"/>
    </xf>
    <xf numFmtId="10" fontId="14" fillId="0" borderId="0" xfId="0" applyNumberFormat="1" applyFont="1" applyFill="1" applyBorder="1" applyAlignment="1" applyProtection="1">
      <alignment horizontal="right" vertical="center" indent="4"/>
    </xf>
    <xf numFmtId="4" fontId="28" fillId="0" borderId="0" xfId="0" applyNumberFormat="1" applyFont="1" applyFill="1" applyBorder="1" applyAlignment="1" applyProtection="1">
      <alignment horizontal="center" vertical="top"/>
    </xf>
    <xf numFmtId="0" fontId="12" fillId="0" borderId="0" xfId="0" applyFont="1" applyBorder="1" applyAlignment="1" applyProtection="1">
      <alignment horizontal="left" vertical="center"/>
    </xf>
    <xf numFmtId="0" fontId="9" fillId="6" borderId="1" xfId="0" applyFont="1" applyFill="1" applyBorder="1" applyAlignment="1" applyProtection="1">
      <alignment horizontal="center"/>
    </xf>
    <xf numFmtId="0" fontId="9" fillId="6" borderId="7" xfId="0" applyFont="1" applyFill="1" applyBorder="1" applyAlignment="1" applyProtection="1">
      <alignment horizontal="center"/>
    </xf>
    <xf numFmtId="4" fontId="11" fillId="8" borderId="9" xfId="0" applyNumberFormat="1" applyFont="1" applyFill="1" applyBorder="1" applyAlignment="1" applyProtection="1">
      <alignment horizontal="center" vertical="center" wrapText="1"/>
    </xf>
    <xf numFmtId="4" fontId="11" fillId="8" borderId="9" xfId="0" applyNumberFormat="1" applyFont="1" applyFill="1" applyBorder="1" applyAlignment="1" applyProtection="1">
      <alignment horizontal="left" vertical="center"/>
    </xf>
    <xf numFmtId="0" fontId="29" fillId="0" borderId="0" xfId="0" applyFont="1" applyProtection="1"/>
    <xf numFmtId="9" fontId="9" fillId="6" borderId="1" xfId="0" applyNumberFormat="1" applyFont="1" applyFill="1" applyBorder="1" applyAlignment="1" applyProtection="1">
      <alignment horizontal="center"/>
    </xf>
    <xf numFmtId="9" fontId="9" fillId="6" borderId="7" xfId="0" applyNumberFormat="1" applyFont="1" applyFill="1" applyBorder="1" applyAlignment="1" applyProtection="1">
      <alignment horizontal="center"/>
    </xf>
    <xf numFmtId="2" fontId="11" fillId="0" borderId="15" xfId="0" applyNumberFormat="1" applyFont="1" applyBorder="1" applyAlignment="1" applyProtection="1">
      <alignment horizontal="right" vertical="center" indent="1"/>
    </xf>
    <xf numFmtId="4" fontId="11" fillId="8" borderId="9" xfId="0" applyNumberFormat="1" applyFont="1" applyFill="1" applyBorder="1" applyAlignment="1" applyProtection="1">
      <alignment horizontal="right" vertical="center" wrapText="1" indent="1"/>
    </xf>
    <xf numFmtId="4" fontId="11" fillId="8" borderId="15" xfId="0" applyNumberFormat="1" applyFont="1" applyFill="1" applyBorder="1" applyAlignment="1" applyProtection="1">
      <alignment horizontal="right" vertical="center" indent="1"/>
    </xf>
    <xf numFmtId="0" fontId="0" fillId="0" borderId="0" xfId="0" applyAlignment="1" applyProtection="1">
      <alignment vertical="center"/>
    </xf>
    <xf numFmtId="0" fontId="0" fillId="0" borderId="0" xfId="0" applyFill="1" applyAlignment="1" applyProtection="1">
      <alignment vertical="top" shrinkToFit="1"/>
    </xf>
    <xf numFmtId="0" fontId="6" fillId="0" borderId="5" xfId="0" applyFont="1" applyBorder="1" applyAlignment="1" applyProtection="1">
      <alignment vertical="top"/>
    </xf>
    <xf numFmtId="0" fontId="7" fillId="0" borderId="2" xfId="0" applyFont="1" applyFill="1" applyBorder="1" applyAlignment="1" applyProtection="1">
      <alignment vertical="top"/>
    </xf>
    <xf numFmtId="0" fontId="0" fillId="0" borderId="3" xfId="0" applyBorder="1" applyProtection="1"/>
    <xf numFmtId="10" fontId="14" fillId="6" borderId="8" xfId="0" applyNumberFormat="1" applyFont="1" applyFill="1" applyBorder="1" applyAlignment="1" applyProtection="1">
      <alignment horizontal="right" vertical="center" indent="4"/>
      <protection locked="0"/>
    </xf>
    <xf numFmtId="10" fontId="14" fillId="6" borderId="3" xfId="0" applyNumberFormat="1" applyFont="1" applyFill="1" applyBorder="1" applyAlignment="1" applyProtection="1">
      <alignment horizontal="right" vertical="center" indent="4"/>
      <protection locked="0"/>
    </xf>
    <xf numFmtId="0" fontId="7" fillId="0" borderId="2" xfId="0" applyFont="1" applyFill="1" applyBorder="1" applyAlignment="1" applyProtection="1">
      <alignment vertical="top" wrapText="1"/>
    </xf>
    <xf numFmtId="0" fontId="7" fillId="0" borderId="3" xfId="0" applyFont="1" applyBorder="1" applyAlignment="1" applyProtection="1">
      <alignment vertical="top" wrapText="1"/>
    </xf>
    <xf numFmtId="0" fontId="0" fillId="0" borderId="3" xfId="0" applyBorder="1" applyAlignment="1" applyProtection="1">
      <alignment wrapText="1"/>
    </xf>
    <xf numFmtId="2" fontId="5" fillId="0" borderId="3" xfId="0" applyNumberFormat="1" applyFont="1" applyBorder="1" applyAlignment="1" applyProtection="1">
      <alignment vertical="top" wrapText="1"/>
    </xf>
    <xf numFmtId="4" fontId="4" fillId="0" borderId="3" xfId="0" applyNumberFormat="1" applyFont="1" applyBorder="1" applyAlignment="1" applyProtection="1">
      <alignment vertical="top" wrapText="1"/>
    </xf>
    <xf numFmtId="4" fontId="4" fillId="5" borderId="1" xfId="0" applyNumberFormat="1" applyFont="1" applyFill="1" applyBorder="1" applyAlignment="1" applyProtection="1">
      <alignment vertical="center" wrapText="1"/>
    </xf>
    <xf numFmtId="4" fontId="2" fillId="0" borderId="0" xfId="0" applyNumberFormat="1" applyFont="1" applyProtection="1"/>
    <xf numFmtId="0" fontId="4" fillId="0" borderId="0" xfId="0" applyFont="1" applyBorder="1" applyAlignment="1" applyProtection="1">
      <alignment horizontal="left" vertical="center"/>
    </xf>
    <xf numFmtId="0" fontId="4" fillId="0" borderId="0" xfId="0" applyFont="1" applyBorder="1" applyAlignment="1" applyProtection="1">
      <alignment horizontal="left" vertical="center" wrapText="1"/>
    </xf>
    <xf numFmtId="49" fontId="11" fillId="4" borderId="9" xfId="0" applyNumberFormat="1" applyFont="1" applyFill="1" applyBorder="1" applyAlignment="1">
      <alignment horizontal="center" vertical="top"/>
    </xf>
    <xf numFmtId="0" fontId="30" fillId="0" borderId="1" xfId="0" applyFont="1" applyBorder="1" applyAlignment="1" applyProtection="1">
      <alignment vertical="top"/>
    </xf>
    <xf numFmtId="0" fontId="30" fillId="0" borderId="1" xfId="0" applyFont="1" applyBorder="1" applyAlignment="1" applyProtection="1">
      <alignment vertical="top" wrapText="1"/>
    </xf>
    <xf numFmtId="2" fontId="30" fillId="0" borderId="1" xfId="0" applyNumberFormat="1" applyFont="1" applyBorder="1" applyAlignment="1" applyProtection="1">
      <alignment vertical="top"/>
    </xf>
    <xf numFmtId="49" fontId="31" fillId="2" borderId="2" xfId="0" applyNumberFormat="1" applyFont="1" applyFill="1" applyBorder="1" applyAlignment="1" applyProtection="1">
      <alignment vertical="top"/>
    </xf>
    <xf numFmtId="49" fontId="31" fillId="2" borderId="3" xfId="0" applyNumberFormat="1" applyFont="1" applyFill="1" applyBorder="1" applyAlignment="1" applyProtection="1">
      <alignment vertical="top"/>
    </xf>
    <xf numFmtId="3" fontId="31" fillId="2" borderId="1" xfId="0" applyNumberFormat="1" applyFont="1" applyFill="1" applyBorder="1" applyAlignment="1" applyProtection="1">
      <alignment vertical="top"/>
    </xf>
    <xf numFmtId="4" fontId="31" fillId="2" borderId="1" xfId="0" applyNumberFormat="1" applyFont="1" applyFill="1" applyBorder="1" applyAlignment="1" applyProtection="1">
      <alignment vertical="top"/>
    </xf>
    <xf numFmtId="49" fontId="6" fillId="3" borderId="9" xfId="0" applyNumberFormat="1" applyFont="1" applyFill="1" applyBorder="1" applyAlignment="1" applyProtection="1">
      <alignment vertical="top"/>
    </xf>
    <xf numFmtId="49" fontId="6" fillId="0" borderId="8" xfId="0" applyNumberFormat="1" applyFont="1" applyBorder="1" applyAlignment="1" applyProtection="1">
      <alignment vertical="top"/>
    </xf>
    <xf numFmtId="4" fontId="5" fillId="0" borderId="15" xfId="0" applyNumberFormat="1" applyFont="1" applyBorder="1" applyAlignment="1" applyProtection="1">
      <alignment vertical="top"/>
    </xf>
    <xf numFmtId="4" fontId="5" fillId="5" borderId="15" xfId="0" applyNumberFormat="1" applyFont="1" applyFill="1" applyBorder="1" applyAlignment="1" applyProtection="1">
      <alignment vertical="top"/>
    </xf>
    <xf numFmtId="0" fontId="6" fillId="0" borderId="0" xfId="0" applyFont="1" applyBorder="1" applyAlignment="1" applyProtection="1">
      <alignment vertical="top"/>
    </xf>
    <xf numFmtId="0" fontId="5" fillId="0" borderId="11" xfId="0" applyFont="1" applyBorder="1" applyAlignment="1" applyProtection="1">
      <alignment vertical="top"/>
    </xf>
    <xf numFmtId="49" fontId="24" fillId="0" borderId="0" xfId="0" applyNumberFormat="1" applyFont="1" applyBorder="1" applyAlignment="1" applyProtection="1">
      <alignment horizontal="right" vertical="top" wrapText="1"/>
    </xf>
    <xf numFmtId="2" fontId="6" fillId="0" borderId="0" xfId="0" applyNumberFormat="1" applyFont="1" applyBorder="1" applyAlignment="1" applyProtection="1">
      <alignment vertical="top"/>
    </xf>
    <xf numFmtId="4" fontId="6" fillId="0" borderId="0" xfId="0" applyNumberFormat="1" applyFont="1" applyBorder="1" applyAlignment="1" applyProtection="1">
      <alignment vertical="top"/>
    </xf>
    <xf numFmtId="4" fontId="5" fillId="0" borderId="0" xfId="0" applyNumberFormat="1" applyFont="1" applyBorder="1" applyAlignment="1" applyProtection="1">
      <alignment vertical="top"/>
    </xf>
    <xf numFmtId="0" fontId="6" fillId="0" borderId="0" xfId="0" applyFont="1" applyBorder="1" applyAlignment="1" applyProtection="1">
      <alignment vertical="top" wrapText="1"/>
    </xf>
    <xf numFmtId="49" fontId="35" fillId="3" borderId="9" xfId="0" applyNumberFormat="1" applyFont="1" applyFill="1" applyBorder="1" applyAlignment="1" applyProtection="1">
      <alignment vertical="top"/>
    </xf>
    <xf numFmtId="49" fontId="5" fillId="0" borderId="11" xfId="0" applyNumberFormat="1" applyFont="1" applyBorder="1" applyAlignment="1" applyProtection="1">
      <alignment vertical="top"/>
    </xf>
    <xf numFmtId="164" fontId="6" fillId="0" borderId="0" xfId="0" applyNumberFormat="1" applyFont="1" applyBorder="1" applyAlignment="1" applyProtection="1">
      <alignment vertical="top"/>
    </xf>
    <xf numFmtId="164" fontId="8" fillId="0" borderId="0" xfId="0" applyNumberFormat="1" applyFont="1" applyBorder="1" applyAlignment="1" applyProtection="1">
      <alignment vertical="top"/>
    </xf>
    <xf numFmtId="164" fontId="8" fillId="0" borderId="11" xfId="0" applyNumberFormat="1" applyFont="1" applyBorder="1" applyAlignment="1" applyProtection="1">
      <alignment vertical="top"/>
    </xf>
    <xf numFmtId="164" fontId="24" fillId="0" borderId="0" xfId="0" applyNumberFormat="1" applyFont="1" applyBorder="1" applyAlignment="1" applyProtection="1">
      <alignment vertical="top"/>
    </xf>
    <xf numFmtId="2" fontId="24" fillId="0" borderId="0" xfId="0" applyNumberFormat="1" applyFont="1" applyBorder="1" applyAlignment="1" applyProtection="1">
      <alignment vertical="top"/>
    </xf>
    <xf numFmtId="0" fontId="5" fillId="0" borderId="7" xfId="0" applyFont="1" applyBorder="1" applyAlignment="1" applyProtection="1">
      <alignment vertical="top"/>
    </xf>
    <xf numFmtId="0" fontId="6" fillId="0" borderId="2" xfId="0" applyFont="1" applyBorder="1" applyAlignment="1" applyProtection="1">
      <alignment vertical="top"/>
    </xf>
    <xf numFmtId="0" fontId="6" fillId="0" borderId="3" xfId="0" applyFont="1" applyBorder="1" applyAlignment="1" applyProtection="1">
      <alignment vertical="top"/>
    </xf>
    <xf numFmtId="0" fontId="6" fillId="0" borderId="3" xfId="0" applyFont="1" applyBorder="1" applyAlignment="1" applyProtection="1">
      <alignment vertical="top" wrapText="1"/>
    </xf>
    <xf numFmtId="2" fontId="6" fillId="0" borderId="3" xfId="0" applyNumberFormat="1" applyFont="1" applyBorder="1" applyAlignment="1" applyProtection="1">
      <alignment vertical="top"/>
    </xf>
    <xf numFmtId="49" fontId="4" fillId="0" borderId="3" xfId="0" applyNumberFormat="1" applyFont="1" applyBorder="1" applyAlignment="1" applyProtection="1">
      <alignment vertical="top"/>
    </xf>
    <xf numFmtId="3" fontId="5" fillId="0" borderId="3" xfId="0" applyNumberFormat="1" applyFont="1" applyBorder="1" applyAlignment="1" applyProtection="1">
      <alignment vertical="top"/>
    </xf>
    <xf numFmtId="4" fontId="4" fillId="0" borderId="3" xfId="0" applyNumberFormat="1" applyFont="1" applyBorder="1" applyAlignment="1" applyProtection="1">
      <alignment vertical="top"/>
    </xf>
    <xf numFmtId="49" fontId="11" fillId="4" borderId="9" xfId="0" applyNumberFormat="1" applyFont="1" applyFill="1" applyBorder="1" applyAlignment="1" applyProtection="1">
      <alignment vertical="top"/>
    </xf>
    <xf numFmtId="49" fontId="11" fillId="4" borderId="8" xfId="0" applyNumberFormat="1" applyFont="1" applyFill="1" applyBorder="1" applyAlignment="1" applyProtection="1">
      <alignment vertical="top"/>
    </xf>
    <xf numFmtId="4" fontId="11" fillId="4" borderId="15" xfId="0" applyNumberFormat="1" applyFont="1" applyFill="1" applyBorder="1" applyAlignment="1" applyProtection="1">
      <alignment vertical="top"/>
    </xf>
    <xf numFmtId="0" fontId="6" fillId="0" borderId="9" xfId="0" applyFont="1" applyBorder="1" applyAlignment="1" applyProtection="1">
      <alignment vertical="top"/>
    </xf>
    <xf numFmtId="0" fontId="7" fillId="0" borderId="8" xfId="0" applyFont="1" applyBorder="1" applyAlignment="1" applyProtection="1">
      <alignment vertical="top"/>
    </xf>
    <xf numFmtId="0" fontId="6" fillId="0" borderId="8" xfId="0" applyFont="1" applyBorder="1" applyAlignment="1" applyProtection="1">
      <alignment vertical="top"/>
    </xf>
    <xf numFmtId="0" fontId="6" fillId="0" borderId="8" xfId="0" applyFont="1" applyBorder="1" applyAlignment="1" applyProtection="1">
      <alignment vertical="top" wrapText="1"/>
    </xf>
    <xf numFmtId="2" fontId="6" fillId="0" borderId="8" xfId="0" applyNumberFormat="1" applyFont="1" applyBorder="1" applyAlignment="1" applyProtection="1">
      <alignment vertical="top"/>
    </xf>
    <xf numFmtId="49" fontId="4" fillId="0" borderId="8" xfId="0" applyNumberFormat="1" applyFont="1" applyBorder="1" applyAlignment="1" applyProtection="1">
      <alignment vertical="top"/>
    </xf>
    <xf numFmtId="3" fontId="5" fillId="0" borderId="8" xfId="0" applyNumberFormat="1" applyFont="1" applyBorder="1" applyAlignment="1" applyProtection="1">
      <alignment vertical="top"/>
    </xf>
    <xf numFmtId="4" fontId="4" fillId="0" borderId="8" xfId="0" applyNumberFormat="1" applyFont="1" applyBorder="1" applyAlignment="1" applyProtection="1">
      <alignment vertical="top"/>
    </xf>
    <xf numFmtId="4" fontId="4" fillId="5" borderId="15" xfId="0" applyNumberFormat="1" applyFont="1" applyFill="1" applyBorder="1" applyAlignment="1" applyProtection="1">
      <alignment vertical="top"/>
    </xf>
    <xf numFmtId="49" fontId="4" fillId="0" borderId="8" xfId="0" applyNumberFormat="1" applyFont="1" applyBorder="1" applyAlignment="1" applyProtection="1">
      <alignment horizontal="right" vertical="top"/>
    </xf>
    <xf numFmtId="4" fontId="5" fillId="5" borderId="15" xfId="0" applyNumberFormat="1" applyFont="1" applyFill="1" applyBorder="1" applyAlignment="1" applyProtection="1">
      <alignment vertical="top"/>
      <protection locked="0"/>
    </xf>
    <xf numFmtId="4" fontId="4" fillId="0" borderId="15" xfId="0" applyNumberFormat="1" applyFont="1" applyBorder="1" applyAlignment="1" applyProtection="1">
      <alignment vertical="top"/>
    </xf>
    <xf numFmtId="2" fontId="8" fillId="0" borderId="0" xfId="0" applyNumberFormat="1" applyFont="1" applyBorder="1" applyAlignment="1" applyProtection="1">
      <alignment vertical="top"/>
    </xf>
    <xf numFmtId="2" fontId="8" fillId="0" borderId="15" xfId="0" applyNumberFormat="1" applyFont="1" applyBorder="1" applyAlignment="1" applyProtection="1">
      <alignment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center" shrinkToFit="1"/>
      <protection locked="0"/>
    </xf>
    <xf numFmtId="0" fontId="18" fillId="0" borderId="0" xfId="0" applyFont="1" applyAlignment="1" applyProtection="1">
      <alignment horizontal="center" vertical="top" wrapText="1"/>
    </xf>
    <xf numFmtId="0" fontId="23"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4" fillId="0" borderId="0" xfId="0" applyFont="1" applyAlignment="1" applyProtection="1">
      <alignment horizontal="left" vertical="top"/>
    </xf>
    <xf numFmtId="0" fontId="0" fillId="0" borderId="0" xfId="0" applyAlignment="1" applyProtection="1">
      <alignment horizontal="justify" vertical="top" wrapText="1"/>
    </xf>
    <xf numFmtId="0" fontId="0" fillId="0" borderId="6" xfId="0" applyBorder="1" applyAlignment="1" applyProtection="1">
      <alignment horizontal="center" wrapText="1"/>
      <protection locked="0"/>
    </xf>
    <xf numFmtId="0" fontId="0" fillId="0" borderId="0" xfId="0" applyAlignment="1" applyProtection="1">
      <alignment horizontal="left" vertical="top" wrapText="1"/>
    </xf>
    <xf numFmtId="4" fontId="1" fillId="7" borderId="0" xfId="0" applyNumberFormat="1" applyFont="1" applyFill="1" applyAlignment="1" applyProtection="1">
      <alignment horizontal="center" vertical="top" shrinkToFit="1"/>
    </xf>
    <xf numFmtId="0" fontId="1" fillId="7" borderId="0" xfId="0" applyFont="1" applyFill="1" applyAlignment="1" applyProtection="1">
      <alignment horizontal="center" vertical="top" shrinkToFit="1"/>
    </xf>
    <xf numFmtId="0" fontId="16" fillId="0" borderId="12" xfId="0" applyFont="1" applyBorder="1" applyAlignment="1" applyProtection="1">
      <alignment horizontal="center" vertical="top" wrapText="1"/>
    </xf>
    <xf numFmtId="0" fontId="16" fillId="0" borderId="13" xfId="0" applyFont="1" applyBorder="1" applyAlignment="1" applyProtection="1">
      <alignment horizontal="center" vertical="top" wrapText="1"/>
    </xf>
    <xf numFmtId="0" fontId="16" fillId="0" borderId="14" xfId="0" applyFont="1" applyBorder="1" applyAlignment="1" applyProtection="1">
      <alignment horizontal="center" vertical="top" wrapText="1"/>
    </xf>
    <xf numFmtId="0" fontId="4" fillId="0" borderId="0" xfId="0" applyFont="1" applyBorder="1" applyAlignment="1" applyProtection="1">
      <alignment horizontal="left" vertical="center" wrapText="1"/>
    </xf>
    <xf numFmtId="49" fontId="31" fillId="2" borderId="3" xfId="0" applyNumberFormat="1" applyFont="1" applyFill="1" applyBorder="1" applyAlignment="1" applyProtection="1">
      <alignment horizontal="left" vertical="top" wrapText="1"/>
    </xf>
    <xf numFmtId="49" fontId="31" fillId="2" borderId="4" xfId="0" applyNumberFormat="1" applyFont="1" applyFill="1" applyBorder="1" applyAlignment="1" applyProtection="1">
      <alignment horizontal="left" vertical="top" wrapText="1"/>
    </xf>
    <xf numFmtId="49" fontId="6" fillId="0" borderId="8" xfId="0" applyNumberFormat="1" applyFont="1" applyBorder="1" applyAlignment="1" applyProtection="1">
      <alignment horizontal="left" vertical="top" wrapText="1"/>
    </xf>
    <xf numFmtId="49" fontId="6" fillId="0" borderId="10" xfId="0" applyNumberFormat="1" applyFont="1" applyBorder="1" applyAlignment="1" applyProtection="1">
      <alignment horizontal="left" vertical="top" wrapText="1"/>
    </xf>
    <xf numFmtId="49" fontId="6" fillId="0" borderId="0" xfId="0" applyNumberFormat="1" applyFont="1" applyBorder="1" applyAlignment="1" applyProtection="1">
      <alignment horizontal="left" vertical="top" wrapText="1"/>
    </xf>
    <xf numFmtId="49" fontId="6" fillId="0" borderId="17" xfId="0" applyNumberFormat="1" applyFont="1" applyBorder="1" applyAlignment="1" applyProtection="1">
      <alignment horizontal="left" vertical="top" wrapText="1"/>
    </xf>
    <xf numFmtId="0" fontId="12" fillId="0" borderId="3" xfId="0" applyFont="1" applyBorder="1" applyAlignment="1" applyProtection="1">
      <alignment horizontal="right" vertical="center" wrapText="1" indent="1"/>
    </xf>
    <xf numFmtId="0" fontId="12" fillId="0" borderId="4" xfId="0" applyFont="1" applyBorder="1" applyAlignment="1" applyProtection="1">
      <alignment horizontal="right" vertical="center" wrapText="1" indent="1"/>
    </xf>
    <xf numFmtId="0" fontId="4" fillId="0" borderId="0" xfId="0" applyFont="1" applyBorder="1" applyAlignment="1" applyProtection="1">
      <alignment horizontal="left" vertical="top" wrapText="1"/>
    </xf>
    <xf numFmtId="0" fontId="18" fillId="0" borderId="16" xfId="0" applyFont="1" applyBorder="1" applyAlignment="1" applyProtection="1">
      <alignment horizontal="center" vertical="center" wrapText="1"/>
    </xf>
    <xf numFmtId="0" fontId="0" fillId="5" borderId="6" xfId="0" applyFill="1" applyBorder="1" applyAlignment="1" applyProtection="1">
      <alignment horizontal="center" vertical="top"/>
      <protection locked="0"/>
    </xf>
    <xf numFmtId="0" fontId="6" fillId="0" borderId="0" xfId="0" applyFont="1" applyBorder="1" applyAlignment="1" applyProtection="1">
      <alignment horizontal="justify" vertical="top" wrapText="1"/>
    </xf>
    <xf numFmtId="49" fontId="11" fillId="4" borderId="8" xfId="0" applyNumberFormat="1" applyFont="1" applyFill="1" applyBorder="1" applyAlignment="1" applyProtection="1">
      <alignment horizontal="left" vertical="top" wrapText="1"/>
    </xf>
    <xf numFmtId="49" fontId="11" fillId="4" borderId="10" xfId="0" applyNumberFormat="1" applyFont="1" applyFill="1" applyBorder="1" applyAlignment="1" applyProtection="1">
      <alignment horizontal="left" vertical="top" wrapText="1"/>
    </xf>
    <xf numFmtId="0" fontId="12"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09010CE4-5A5D-4363-A152-EEC3285ADE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2D905-30E9-4DB7-88EB-EC88F91984CE}">
  <sheetPr>
    <pageSetUpPr fitToPage="1"/>
  </sheetPr>
  <dimension ref="A2:I48"/>
  <sheetViews>
    <sheetView showGridLines="0"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3" customWidth="1"/>
    <col min="2" max="2" width="14.7109375" style="3" customWidth="1"/>
    <col min="3" max="3" width="17.85546875" style="3" customWidth="1"/>
    <col min="4" max="9" width="11.42578125" style="3"/>
    <col min="10" max="10" width="1.7109375" style="3" customWidth="1"/>
    <col min="11" max="16384" width="11.42578125" style="3"/>
  </cols>
  <sheetData>
    <row r="2" spans="1:9" s="4" customFormat="1" ht="108.75" customHeight="1" x14ac:dyDescent="0.25">
      <c r="A2" s="138" t="s">
        <v>55</v>
      </c>
      <c r="B2" s="138"/>
      <c r="C2" s="138"/>
      <c r="D2" s="138"/>
      <c r="E2" s="138"/>
      <c r="F2" s="138"/>
      <c r="G2" s="138"/>
      <c r="H2" s="138"/>
      <c r="I2" s="138"/>
    </row>
    <row r="5" spans="1:9" x14ac:dyDescent="0.25">
      <c r="D5" s="14"/>
      <c r="E5" s="14"/>
      <c r="F5" s="15"/>
      <c r="G5" s="15"/>
      <c r="H5" s="15"/>
      <c r="I5" s="16" t="s">
        <v>103</v>
      </c>
    </row>
    <row r="6" spans="1:9" x14ac:dyDescent="0.25">
      <c r="D6" s="14"/>
      <c r="E6" s="14"/>
      <c r="F6" s="15"/>
      <c r="G6" s="15"/>
      <c r="H6" s="15"/>
      <c r="I6" s="16"/>
    </row>
    <row r="7" spans="1:9" x14ac:dyDescent="0.25">
      <c r="D7" s="14"/>
      <c r="E7" s="14"/>
      <c r="F7" s="15"/>
      <c r="G7" s="15"/>
      <c r="H7" s="15"/>
      <c r="I7" s="17" t="s">
        <v>102</v>
      </c>
    </row>
    <row r="8" spans="1:9" ht="24.95" customHeight="1" x14ac:dyDescent="0.25"/>
    <row r="9" spans="1:9" ht="18.75" x14ac:dyDescent="0.3">
      <c r="A9" s="139" t="s">
        <v>56</v>
      </c>
      <c r="B9" s="139"/>
      <c r="C9" s="139"/>
      <c r="D9" s="139"/>
      <c r="E9" s="139"/>
      <c r="F9" s="139"/>
      <c r="G9" s="139"/>
      <c r="H9" s="139"/>
      <c r="I9" s="139"/>
    </row>
    <row r="10" spans="1:9" ht="15" customHeight="1" x14ac:dyDescent="0.25"/>
    <row r="11" spans="1:9" ht="15" customHeight="1" x14ac:dyDescent="0.25"/>
    <row r="12" spans="1:9" x14ac:dyDescent="0.25">
      <c r="A12" s="4" t="s">
        <v>57</v>
      </c>
      <c r="B12" s="140"/>
      <c r="C12" s="140"/>
      <c r="D12" s="140"/>
      <c r="E12" s="140"/>
      <c r="F12" s="141" t="s">
        <v>100</v>
      </c>
      <c r="G12" s="141"/>
      <c r="H12" s="141"/>
      <c r="I12" s="18"/>
    </row>
    <row r="13" spans="1:9" x14ac:dyDescent="0.25">
      <c r="A13" s="142" t="s">
        <v>58</v>
      </c>
      <c r="B13" s="142"/>
      <c r="C13" s="142"/>
      <c r="D13" s="142"/>
      <c r="E13" s="142"/>
      <c r="F13" s="142"/>
      <c r="G13" s="142"/>
      <c r="H13" s="142"/>
      <c r="I13" s="19"/>
    </row>
    <row r="14" spans="1:9" x14ac:dyDescent="0.25">
      <c r="A14" s="20"/>
      <c r="B14" s="20"/>
      <c r="C14" s="20"/>
      <c r="D14" s="20"/>
      <c r="E14" s="20"/>
      <c r="F14" s="20"/>
      <c r="G14" s="20"/>
      <c r="H14" s="20"/>
      <c r="I14" s="19"/>
    </row>
    <row r="15" spans="1:9" x14ac:dyDescent="0.25">
      <c r="A15" s="4" t="s">
        <v>101</v>
      </c>
      <c r="B15" s="4"/>
      <c r="C15" s="70"/>
      <c r="D15" s="4"/>
      <c r="E15" s="136"/>
      <c r="F15" s="136"/>
      <c r="G15" s="136"/>
      <c r="H15" s="136"/>
      <c r="I15" s="136"/>
    </row>
    <row r="16" spans="1:9" x14ac:dyDescent="0.25">
      <c r="B16" s="21"/>
      <c r="C16" s="21"/>
      <c r="D16" s="21"/>
      <c r="E16" s="21"/>
      <c r="F16" s="21" t="s">
        <v>59</v>
      </c>
      <c r="G16" s="21"/>
      <c r="H16" s="21"/>
      <c r="I16" s="4"/>
    </row>
    <row r="17" spans="1:9" x14ac:dyDescent="0.25">
      <c r="B17" s="21"/>
      <c r="C17" s="21"/>
      <c r="D17" s="21"/>
      <c r="E17" s="21"/>
      <c r="F17" s="21"/>
      <c r="G17" s="21"/>
      <c r="H17" s="21"/>
      <c r="I17" s="4"/>
    </row>
    <row r="18" spans="1:9" x14ac:dyDescent="0.25">
      <c r="A18" s="4" t="s">
        <v>60</v>
      </c>
      <c r="B18" s="18"/>
      <c r="C18" s="141" t="s">
        <v>61</v>
      </c>
      <c r="D18" s="141"/>
      <c r="E18" s="137"/>
      <c r="F18" s="137"/>
      <c r="G18" s="137"/>
      <c r="H18" s="137"/>
      <c r="I18" s="137"/>
    </row>
    <row r="19" spans="1:9" s="22" customFormat="1" x14ac:dyDescent="0.25">
      <c r="B19" s="23"/>
      <c r="C19" s="24"/>
      <c r="D19" s="24"/>
      <c r="E19" s="25"/>
      <c r="F19" s="25"/>
      <c r="G19" s="25"/>
      <c r="H19" s="25"/>
      <c r="I19" s="25"/>
    </row>
    <row r="20" spans="1:9" s="22" customFormat="1" x14ac:dyDescent="0.25">
      <c r="B20" s="23"/>
      <c r="C20" s="24"/>
      <c r="D20" s="24"/>
      <c r="E20" s="25"/>
      <c r="F20" s="25"/>
      <c r="G20" s="25"/>
      <c r="H20" s="25"/>
      <c r="I20" s="25"/>
    </row>
    <row r="21" spans="1:9" x14ac:dyDescent="0.25">
      <c r="A21" s="4" t="s">
        <v>62</v>
      </c>
      <c r="B21" s="4"/>
      <c r="C21" s="4"/>
      <c r="D21" s="4"/>
      <c r="E21" s="4"/>
      <c r="F21" s="4"/>
      <c r="G21" s="4"/>
      <c r="H21" s="4"/>
      <c r="I21" s="4"/>
    </row>
    <row r="22" spans="1:9" ht="15" customHeight="1" x14ac:dyDescent="0.25">
      <c r="A22" s="4"/>
      <c r="B22" s="4"/>
      <c r="C22" s="4"/>
      <c r="D22" s="4"/>
      <c r="E22" s="4"/>
      <c r="F22" s="4"/>
      <c r="G22" s="4"/>
      <c r="H22" s="4"/>
      <c r="I22" s="4"/>
    </row>
    <row r="23" spans="1:9" ht="56.25" customHeight="1" x14ac:dyDescent="0.25">
      <c r="A23" s="145" t="s">
        <v>63</v>
      </c>
      <c r="B23" s="145"/>
      <c r="C23" s="145"/>
      <c r="D23" s="145"/>
      <c r="E23" s="145"/>
      <c r="F23" s="145"/>
      <c r="G23" s="145"/>
      <c r="H23" s="145"/>
      <c r="I23" s="4"/>
    </row>
    <row r="24" spans="1:9" ht="15" customHeight="1" x14ac:dyDescent="0.25">
      <c r="A24" s="4"/>
      <c r="B24" s="4"/>
      <c r="C24" s="4"/>
      <c r="D24" s="4"/>
      <c r="E24" s="4"/>
      <c r="F24" s="4"/>
      <c r="G24" s="4"/>
      <c r="H24" s="4"/>
      <c r="I24" s="4"/>
    </row>
    <row r="25" spans="1:9" ht="15" customHeight="1" x14ac:dyDescent="0.25">
      <c r="A25" s="26" t="s">
        <v>64</v>
      </c>
      <c r="B25" s="4"/>
      <c r="C25" s="4"/>
      <c r="D25" s="4"/>
      <c r="E25" s="4"/>
      <c r="F25" s="4"/>
      <c r="G25" s="4"/>
      <c r="H25" s="4"/>
    </row>
    <row r="26" spans="1:9" ht="15" customHeight="1" x14ac:dyDescent="0.25">
      <c r="A26" s="4"/>
      <c r="B26" s="4"/>
      <c r="C26" s="4"/>
      <c r="D26" s="4"/>
      <c r="E26" s="4"/>
      <c r="F26" s="4"/>
      <c r="G26" s="4"/>
      <c r="H26" s="4"/>
    </row>
    <row r="27" spans="1:9" ht="15" customHeight="1" x14ac:dyDescent="0.25">
      <c r="A27" s="26" t="s">
        <v>65</v>
      </c>
      <c r="B27" s="146" t="str">
        <f>+IFERROR(IF(ISNUMBER('Anexo I Tabla Desglose Precio'!K411),IF('Anexo I Tabla Desglose Precio'!K411&lt;=92016.08,'Anexo I Tabla Desglose Precio'!K411,"ERROR: no debe superar 92.016,08"),"revisar desglose precio"),"desglose precio incompleto/incorrecto")</f>
        <v>revisar desglose precio</v>
      </c>
      <c r="C27" s="147"/>
      <c r="D27" s="4" t="s">
        <v>66</v>
      </c>
      <c r="E27" s="4"/>
      <c r="F27" s="4"/>
      <c r="G27" s="4"/>
      <c r="H27" s="4"/>
    </row>
    <row r="28" spans="1:9" ht="15" customHeight="1" x14ac:dyDescent="0.25">
      <c r="A28" s="4"/>
      <c r="B28" s="4"/>
      <c r="C28" s="4"/>
      <c r="D28" s="4"/>
      <c r="E28" s="4"/>
      <c r="F28" s="4"/>
      <c r="G28" s="4"/>
      <c r="H28" s="4"/>
    </row>
    <row r="29" spans="1:9" ht="35.1" customHeight="1" x14ac:dyDescent="0.25">
      <c r="A29" s="143" t="s">
        <v>67</v>
      </c>
      <c r="B29" s="143"/>
      <c r="C29" s="143"/>
      <c r="D29" s="143"/>
      <c r="E29" s="143"/>
      <c r="F29" s="143"/>
      <c r="G29" s="143"/>
      <c r="H29" s="143"/>
      <c r="I29" s="4"/>
    </row>
    <row r="30" spans="1:9" ht="35.1" customHeight="1" x14ac:dyDescent="0.25">
      <c r="A30" s="143" t="s">
        <v>326</v>
      </c>
      <c r="B30" s="143"/>
      <c r="C30" s="143"/>
      <c r="D30" s="143"/>
      <c r="E30" s="143"/>
      <c r="F30" s="143"/>
      <c r="G30" s="143"/>
      <c r="H30" s="143"/>
      <c r="I30" s="4"/>
    </row>
    <row r="31" spans="1:9" ht="35.1" customHeight="1" x14ac:dyDescent="0.25">
      <c r="A31" s="143" t="s">
        <v>68</v>
      </c>
      <c r="B31" s="143"/>
      <c r="C31" s="143"/>
      <c r="D31" s="143"/>
      <c r="E31" s="143"/>
      <c r="F31" s="143"/>
      <c r="G31" s="143"/>
      <c r="H31" s="143"/>
      <c r="I31" s="4"/>
    </row>
    <row r="32" spans="1:9" ht="45" customHeight="1" x14ac:dyDescent="0.25">
      <c r="A32" s="143" t="s">
        <v>69</v>
      </c>
      <c r="B32" s="143"/>
      <c r="C32" s="143"/>
      <c r="D32" s="143"/>
      <c r="E32" s="143"/>
      <c r="F32" s="143"/>
      <c r="G32" s="143"/>
      <c r="H32" s="143"/>
      <c r="I32" s="4"/>
    </row>
    <row r="33" spans="1:9" ht="15" customHeight="1" x14ac:dyDescent="0.25">
      <c r="A33" s="4"/>
      <c r="B33" s="4"/>
      <c r="C33" s="4"/>
      <c r="D33" s="4"/>
      <c r="E33" s="4"/>
      <c r="F33" s="4"/>
      <c r="G33" s="4"/>
      <c r="H33" s="4"/>
      <c r="I33" s="4"/>
    </row>
    <row r="34" spans="1:9" x14ac:dyDescent="0.25">
      <c r="A34" s="26" t="s">
        <v>70</v>
      </c>
      <c r="B34" s="4"/>
      <c r="C34" s="4"/>
      <c r="D34" s="4"/>
      <c r="E34" s="4"/>
      <c r="F34" s="4"/>
      <c r="G34" s="4"/>
      <c r="H34" s="4"/>
      <c r="I34" s="4"/>
    </row>
    <row r="35" spans="1:9" ht="8.1" customHeight="1" x14ac:dyDescent="0.25">
      <c r="A35" s="4"/>
      <c r="B35" s="4"/>
      <c r="C35" s="4"/>
      <c r="D35" s="4"/>
      <c r="E35" s="4"/>
      <c r="F35" s="4"/>
      <c r="G35" s="4"/>
      <c r="H35" s="4"/>
      <c r="I35" s="4"/>
    </row>
    <row r="40" spans="1:9" x14ac:dyDescent="0.25">
      <c r="B40" s="27" t="s">
        <v>71</v>
      </c>
    </row>
    <row r="48" spans="1:9" x14ac:dyDescent="0.25">
      <c r="B48" s="3" t="s">
        <v>53</v>
      </c>
      <c r="C48" s="144"/>
      <c r="D48" s="144"/>
      <c r="E48" s="144"/>
      <c r="F48" s="144"/>
      <c r="G48" s="144"/>
    </row>
  </sheetData>
  <sheetProtection algorithmName="SHA-512" hashValue="wn7mM+wK2vTO4PzYW6nrRdaP8rRIAL3biduD4iauiO0o+Ahort/MFp1D6QBKEfDbQgs2EovoEmx90laFWVnJwQ==" saltValue="amArK1kebUibPNaledLqBA==" spinCount="100000" sheet="1" objects="1" scenarios="1" selectLockedCells="1"/>
  <mergeCells count="15">
    <mergeCell ref="A30:H30"/>
    <mergeCell ref="A31:H31"/>
    <mergeCell ref="A32:H32"/>
    <mergeCell ref="C48:G48"/>
    <mergeCell ref="C18:D18"/>
    <mergeCell ref="A23:H23"/>
    <mergeCell ref="B27:C27"/>
    <mergeCell ref="A29:H29"/>
    <mergeCell ref="E15:I15"/>
    <mergeCell ref="E18:I18"/>
    <mergeCell ref="A2:I2"/>
    <mergeCell ref="A9:I9"/>
    <mergeCell ref="B12:E12"/>
    <mergeCell ref="F12:H12"/>
    <mergeCell ref="A13:H13"/>
  </mergeCells>
  <printOptions horizontalCentered="1"/>
  <pageMargins left="0.70866141732283472"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C3B5F-64B3-43C9-92EA-93D6507EBDAA}">
  <sheetPr>
    <pageSetUpPr fitToPage="1"/>
  </sheetPr>
  <dimension ref="A1:K420"/>
  <sheetViews>
    <sheetView showGridLines="0" workbookViewId="0">
      <pane ySplit="6" topLeftCell="A7" activePane="bottomLeft" state="frozen"/>
      <selection pane="bottomLeft" activeCell="J8" sqref="J8"/>
    </sheetView>
  </sheetViews>
  <sheetFormatPr baseColWidth="10" defaultRowHeight="15" x14ac:dyDescent="0.25"/>
  <cols>
    <col min="1" max="1" width="6.7109375" style="3" bestFit="1" customWidth="1"/>
    <col min="2" max="2" width="6.28515625" style="3" bestFit="1" customWidth="1"/>
    <col min="3" max="3" width="3.5703125" style="3" bestFit="1" customWidth="1"/>
    <col min="4" max="4" width="31.42578125" style="3" customWidth="1"/>
    <col min="5" max="5" width="7.7109375" style="9" customWidth="1"/>
    <col min="6" max="6" width="8.140625" style="3" bestFit="1" customWidth="1"/>
    <col min="7" max="7" width="6.28515625" style="3" bestFit="1" customWidth="1"/>
    <col min="8" max="8" width="8.5703125" style="10" bestFit="1" customWidth="1"/>
    <col min="9" max="9" width="12.85546875" style="10" customWidth="1"/>
    <col min="10" max="11" width="12.7109375" style="10" customWidth="1"/>
    <col min="12" max="16384" width="11.42578125" style="3"/>
  </cols>
  <sheetData>
    <row r="1" spans="1:11" ht="75" customHeight="1" thickBot="1" x14ac:dyDescent="0.3">
      <c r="A1" s="148" t="s">
        <v>52</v>
      </c>
      <c r="B1" s="149"/>
      <c r="C1" s="149"/>
      <c r="D1" s="149"/>
      <c r="E1" s="149"/>
      <c r="F1" s="149"/>
      <c r="G1" s="149"/>
      <c r="H1" s="149"/>
      <c r="I1" s="149"/>
      <c r="J1" s="149"/>
      <c r="K1" s="150"/>
    </row>
    <row r="2" spans="1:11" ht="60" customHeight="1" x14ac:dyDescent="0.25">
      <c r="A2" s="161" t="s">
        <v>324</v>
      </c>
      <c r="B2" s="161"/>
      <c r="C2" s="161"/>
      <c r="D2" s="161"/>
      <c r="E2" s="161"/>
      <c r="F2" s="161"/>
      <c r="G2" s="161"/>
      <c r="H2" s="161"/>
      <c r="I2" s="161"/>
      <c r="J2" s="161"/>
      <c r="K2" s="161"/>
    </row>
    <row r="3" spans="1:11" x14ac:dyDescent="0.25">
      <c r="A3" s="4"/>
      <c r="B3" s="4"/>
      <c r="C3" s="4"/>
      <c r="D3" s="5"/>
      <c r="E3" s="4"/>
      <c r="F3" s="4"/>
      <c r="G3" s="6"/>
      <c r="H3" s="6"/>
      <c r="I3" s="6"/>
      <c r="J3" s="3"/>
      <c r="K3" s="3"/>
    </row>
    <row r="4" spans="1:11" ht="18.75" x14ac:dyDescent="0.25">
      <c r="A4" s="7" t="s">
        <v>323</v>
      </c>
      <c r="B4" s="4"/>
      <c r="C4" s="4"/>
      <c r="D4" s="5"/>
      <c r="E4" s="4"/>
      <c r="F4" s="4"/>
      <c r="G4" s="6"/>
      <c r="H4" s="6"/>
      <c r="I4" s="6"/>
      <c r="J4" s="3"/>
      <c r="K4" s="3"/>
    </row>
    <row r="5" spans="1:11" ht="9.9499999999999993" customHeight="1" x14ac:dyDescent="0.25">
      <c r="A5" s="4"/>
      <c r="B5" s="4"/>
      <c r="C5" s="4"/>
      <c r="D5" s="5"/>
      <c r="E5" s="4"/>
      <c r="F5" s="4"/>
      <c r="G5" s="6"/>
      <c r="H5" s="6"/>
      <c r="I5" s="6"/>
      <c r="J5" s="3"/>
      <c r="K5" s="3"/>
    </row>
    <row r="6" spans="1:11" x14ac:dyDescent="0.25">
      <c r="A6" s="86" t="s">
        <v>0</v>
      </c>
      <c r="B6" s="86" t="s">
        <v>1</v>
      </c>
      <c r="C6" s="86" t="s">
        <v>2</v>
      </c>
      <c r="D6" s="87" t="s">
        <v>104</v>
      </c>
      <c r="E6" s="88" t="s">
        <v>105</v>
      </c>
      <c r="F6" s="86" t="s">
        <v>106</v>
      </c>
      <c r="G6" s="86" t="s">
        <v>107</v>
      </c>
      <c r="H6" s="28" t="s">
        <v>3</v>
      </c>
      <c r="I6" s="28" t="s">
        <v>4</v>
      </c>
      <c r="J6" s="28" t="s">
        <v>5</v>
      </c>
      <c r="K6" s="28" t="s">
        <v>325</v>
      </c>
    </row>
    <row r="7" spans="1:11" x14ac:dyDescent="0.25">
      <c r="A7" s="89" t="s">
        <v>7</v>
      </c>
      <c r="B7" s="90" t="s">
        <v>8</v>
      </c>
      <c r="C7" s="90" t="s">
        <v>9</v>
      </c>
      <c r="D7" s="152" t="s">
        <v>108</v>
      </c>
      <c r="E7" s="152"/>
      <c r="F7" s="152"/>
      <c r="G7" s="152"/>
      <c r="H7" s="153"/>
      <c r="I7" s="91"/>
      <c r="J7" s="92"/>
      <c r="K7" s="92"/>
    </row>
    <row r="8" spans="1:11" x14ac:dyDescent="0.25">
      <c r="A8" s="93" t="s">
        <v>25</v>
      </c>
      <c r="B8" s="94" t="s">
        <v>10</v>
      </c>
      <c r="C8" s="94" t="s">
        <v>11</v>
      </c>
      <c r="D8" s="154" t="s">
        <v>109</v>
      </c>
      <c r="E8" s="154"/>
      <c r="F8" s="154"/>
      <c r="G8" s="154"/>
      <c r="H8" s="155"/>
      <c r="I8" s="95">
        <v>878</v>
      </c>
      <c r="J8" s="132"/>
      <c r="K8" s="96">
        <f>+ROUND(+ROUND(I8,2)*ROUND(J8,2),2)</f>
        <v>0</v>
      </c>
    </row>
    <row r="9" spans="1:11" ht="60" customHeight="1" x14ac:dyDescent="0.25">
      <c r="A9" s="71"/>
      <c r="B9" s="97"/>
      <c r="C9" s="97"/>
      <c r="D9" s="156" t="s">
        <v>110</v>
      </c>
      <c r="E9" s="156"/>
      <c r="F9" s="156"/>
      <c r="G9" s="156"/>
      <c r="H9" s="157"/>
      <c r="I9" s="98"/>
      <c r="J9" s="98"/>
      <c r="K9" s="98"/>
    </row>
    <row r="10" spans="1:11" x14ac:dyDescent="0.25">
      <c r="A10" s="71"/>
      <c r="B10" s="97"/>
      <c r="C10" s="97"/>
      <c r="D10" s="99" t="s">
        <v>111</v>
      </c>
      <c r="E10" s="100"/>
      <c r="F10" s="101"/>
      <c r="G10" s="101"/>
      <c r="H10" s="102">
        <v>0</v>
      </c>
      <c r="I10" s="98"/>
      <c r="J10" s="98"/>
      <c r="K10" s="98"/>
    </row>
    <row r="11" spans="1:11" x14ac:dyDescent="0.25">
      <c r="A11" s="71"/>
      <c r="B11" s="97"/>
      <c r="C11" s="97"/>
      <c r="D11" s="99" t="s">
        <v>112</v>
      </c>
      <c r="E11" s="100">
        <v>238</v>
      </c>
      <c r="F11" s="101">
        <v>0</v>
      </c>
      <c r="G11" s="101">
        <v>0</v>
      </c>
      <c r="H11" s="102">
        <v>238</v>
      </c>
      <c r="I11" s="98"/>
      <c r="J11" s="98"/>
      <c r="K11" s="98"/>
    </row>
    <row r="12" spans="1:11" x14ac:dyDescent="0.25">
      <c r="A12" s="71"/>
      <c r="B12" s="97"/>
      <c r="C12" s="97"/>
      <c r="D12" s="99" t="s">
        <v>113</v>
      </c>
      <c r="E12" s="100"/>
      <c r="F12" s="101"/>
      <c r="G12" s="101"/>
      <c r="H12" s="102">
        <v>0</v>
      </c>
      <c r="I12" s="98"/>
      <c r="J12" s="98"/>
      <c r="K12" s="98"/>
    </row>
    <row r="13" spans="1:11" x14ac:dyDescent="0.25">
      <c r="A13" s="71"/>
      <c r="B13" s="97"/>
      <c r="C13" s="97"/>
      <c r="D13" s="99" t="s">
        <v>112</v>
      </c>
      <c r="E13" s="100">
        <v>65</v>
      </c>
      <c r="F13" s="101">
        <v>0</v>
      </c>
      <c r="G13" s="101">
        <v>0</v>
      </c>
      <c r="H13" s="102">
        <v>65</v>
      </c>
      <c r="I13" s="98"/>
      <c r="J13" s="98"/>
      <c r="K13" s="98"/>
    </row>
    <row r="14" spans="1:11" x14ac:dyDescent="0.25">
      <c r="A14" s="71"/>
      <c r="B14" s="97"/>
      <c r="C14" s="97"/>
      <c r="D14" s="99" t="s">
        <v>114</v>
      </c>
      <c r="E14" s="100">
        <v>575</v>
      </c>
      <c r="F14" s="101">
        <v>0</v>
      </c>
      <c r="G14" s="101">
        <v>0</v>
      </c>
      <c r="H14" s="102">
        <v>575</v>
      </c>
      <c r="I14" s="98"/>
      <c r="J14" s="98"/>
      <c r="K14" s="98"/>
    </row>
    <row r="15" spans="1:11" x14ac:dyDescent="0.25">
      <c r="A15" s="93" t="s">
        <v>26</v>
      </c>
      <c r="B15" s="94" t="s">
        <v>10</v>
      </c>
      <c r="C15" s="94" t="s">
        <v>13</v>
      </c>
      <c r="D15" s="154" t="s">
        <v>115</v>
      </c>
      <c r="E15" s="154"/>
      <c r="F15" s="154"/>
      <c r="G15" s="154"/>
      <c r="H15" s="155"/>
      <c r="I15" s="95">
        <v>97</v>
      </c>
      <c r="J15" s="132"/>
      <c r="K15" s="96">
        <f>+ROUND(+ROUND(I15,2)*ROUND(J15,2),2)</f>
        <v>0</v>
      </c>
    </row>
    <row r="16" spans="1:11" ht="60" customHeight="1" x14ac:dyDescent="0.25">
      <c r="A16" s="71"/>
      <c r="B16" s="97"/>
      <c r="C16" s="97"/>
      <c r="D16" s="156" t="s">
        <v>116</v>
      </c>
      <c r="E16" s="156"/>
      <c r="F16" s="156"/>
      <c r="G16" s="156"/>
      <c r="H16" s="157"/>
      <c r="I16" s="98"/>
      <c r="J16" s="98"/>
      <c r="K16" s="98"/>
    </row>
    <row r="17" spans="1:11" x14ac:dyDescent="0.25">
      <c r="A17" s="71"/>
      <c r="B17" s="97"/>
      <c r="C17" s="97"/>
      <c r="D17" s="99" t="s">
        <v>111</v>
      </c>
      <c r="E17" s="100"/>
      <c r="F17" s="101"/>
      <c r="G17" s="101"/>
      <c r="H17" s="102">
        <v>0</v>
      </c>
      <c r="I17" s="98"/>
      <c r="J17" s="98"/>
      <c r="K17" s="98"/>
    </row>
    <row r="18" spans="1:11" x14ac:dyDescent="0.25">
      <c r="A18" s="71"/>
      <c r="B18" s="97"/>
      <c r="C18" s="97"/>
      <c r="D18" s="99" t="s">
        <v>112</v>
      </c>
      <c r="E18" s="100">
        <v>0</v>
      </c>
      <c r="F18" s="101">
        <v>12</v>
      </c>
      <c r="G18" s="101">
        <v>0</v>
      </c>
      <c r="H18" s="102">
        <v>12</v>
      </c>
      <c r="I18" s="98"/>
      <c r="J18" s="98"/>
      <c r="K18" s="98"/>
    </row>
    <row r="19" spans="1:11" x14ac:dyDescent="0.25">
      <c r="A19" s="71"/>
      <c r="B19" s="97"/>
      <c r="C19" s="97"/>
      <c r="D19" s="99" t="s">
        <v>113</v>
      </c>
      <c r="E19" s="100"/>
      <c r="F19" s="101"/>
      <c r="G19" s="101"/>
      <c r="H19" s="102">
        <v>0</v>
      </c>
      <c r="I19" s="98"/>
      <c r="J19" s="98"/>
      <c r="K19" s="98"/>
    </row>
    <row r="20" spans="1:11" x14ac:dyDescent="0.25">
      <c r="A20" s="71"/>
      <c r="B20" s="97"/>
      <c r="C20" s="97"/>
      <c r="D20" s="99" t="s">
        <v>114</v>
      </c>
      <c r="E20" s="100">
        <v>0</v>
      </c>
      <c r="F20" s="101">
        <v>85</v>
      </c>
      <c r="G20" s="101">
        <v>0</v>
      </c>
      <c r="H20" s="102">
        <v>85</v>
      </c>
      <c r="I20" s="98"/>
      <c r="J20" s="98"/>
      <c r="K20" s="98"/>
    </row>
    <row r="21" spans="1:11" x14ac:dyDescent="0.25">
      <c r="A21" s="71"/>
      <c r="B21" s="97"/>
      <c r="C21" s="97"/>
      <c r="D21" s="103"/>
      <c r="E21" s="100"/>
      <c r="F21" s="101"/>
      <c r="G21" s="101"/>
      <c r="H21" s="102">
        <v>0</v>
      </c>
      <c r="I21" s="98"/>
      <c r="J21" s="98"/>
      <c r="K21" s="98"/>
    </row>
    <row r="22" spans="1:11" x14ac:dyDescent="0.25">
      <c r="A22" s="93" t="s">
        <v>27</v>
      </c>
      <c r="B22" s="94" t="s">
        <v>10</v>
      </c>
      <c r="C22" s="94" t="s">
        <v>11</v>
      </c>
      <c r="D22" s="154" t="s">
        <v>117</v>
      </c>
      <c r="E22" s="154"/>
      <c r="F22" s="154"/>
      <c r="G22" s="154"/>
      <c r="H22" s="155"/>
      <c r="I22" s="95">
        <v>878</v>
      </c>
      <c r="J22" s="132"/>
      <c r="K22" s="96">
        <f>+ROUND(+ROUND(I22,2)*ROUND(J22,2),2)</f>
        <v>0</v>
      </c>
    </row>
    <row r="23" spans="1:11" ht="60" customHeight="1" x14ac:dyDescent="0.25">
      <c r="A23" s="71"/>
      <c r="B23" s="97"/>
      <c r="C23" s="97"/>
      <c r="D23" s="156" t="s">
        <v>118</v>
      </c>
      <c r="E23" s="156"/>
      <c r="F23" s="156"/>
      <c r="G23" s="156"/>
      <c r="H23" s="157"/>
      <c r="I23" s="98"/>
      <c r="J23" s="98"/>
      <c r="K23" s="98"/>
    </row>
    <row r="24" spans="1:11" x14ac:dyDescent="0.25">
      <c r="A24" s="71"/>
      <c r="B24" s="97"/>
      <c r="C24" s="97"/>
      <c r="D24" s="99" t="s">
        <v>111</v>
      </c>
      <c r="E24" s="100"/>
      <c r="F24" s="101"/>
      <c r="G24" s="101"/>
      <c r="H24" s="102">
        <v>0</v>
      </c>
      <c r="I24" s="98"/>
      <c r="J24" s="98"/>
      <c r="K24" s="98"/>
    </row>
    <row r="25" spans="1:11" x14ac:dyDescent="0.25">
      <c r="A25" s="71"/>
      <c r="B25" s="97"/>
      <c r="C25" s="97"/>
      <c r="D25" s="99" t="s">
        <v>112</v>
      </c>
      <c r="E25" s="100">
        <v>238</v>
      </c>
      <c r="F25" s="101">
        <v>0</v>
      </c>
      <c r="G25" s="101">
        <v>0</v>
      </c>
      <c r="H25" s="102">
        <v>238</v>
      </c>
      <c r="I25" s="98"/>
      <c r="J25" s="98"/>
      <c r="K25" s="98"/>
    </row>
    <row r="26" spans="1:11" x14ac:dyDescent="0.25">
      <c r="A26" s="71"/>
      <c r="B26" s="97"/>
      <c r="C26" s="97"/>
      <c r="D26" s="99" t="s">
        <v>113</v>
      </c>
      <c r="E26" s="100"/>
      <c r="F26" s="101"/>
      <c r="G26" s="101"/>
      <c r="H26" s="102">
        <v>0</v>
      </c>
      <c r="I26" s="98"/>
      <c r="J26" s="98"/>
      <c r="K26" s="98"/>
    </row>
    <row r="27" spans="1:11" x14ac:dyDescent="0.25">
      <c r="A27" s="71"/>
      <c r="B27" s="97"/>
      <c r="C27" s="97"/>
      <c r="D27" s="99" t="s">
        <v>112</v>
      </c>
      <c r="E27" s="100">
        <v>65</v>
      </c>
      <c r="F27" s="101">
        <v>0</v>
      </c>
      <c r="G27" s="101">
        <v>0</v>
      </c>
      <c r="H27" s="102">
        <v>65</v>
      </c>
      <c r="I27" s="98"/>
      <c r="J27" s="98"/>
      <c r="K27" s="98"/>
    </row>
    <row r="28" spans="1:11" x14ac:dyDescent="0.25">
      <c r="A28" s="71"/>
      <c r="B28" s="97"/>
      <c r="C28" s="97"/>
      <c r="D28" s="99" t="s">
        <v>114</v>
      </c>
      <c r="E28" s="100">
        <v>575</v>
      </c>
      <c r="F28" s="101">
        <v>0</v>
      </c>
      <c r="G28" s="101">
        <v>0</v>
      </c>
      <c r="H28" s="102">
        <v>575</v>
      </c>
      <c r="I28" s="98"/>
      <c r="J28" s="98"/>
      <c r="K28" s="98"/>
    </row>
    <row r="29" spans="1:11" x14ac:dyDescent="0.25">
      <c r="A29" s="93" t="s">
        <v>28</v>
      </c>
      <c r="B29" s="94" t="s">
        <v>10</v>
      </c>
      <c r="C29" s="94" t="s">
        <v>12</v>
      </c>
      <c r="D29" s="154" t="s">
        <v>119</v>
      </c>
      <c r="E29" s="154"/>
      <c r="F29" s="154"/>
      <c r="G29" s="154"/>
      <c r="H29" s="155"/>
      <c r="I29" s="95">
        <v>1</v>
      </c>
      <c r="J29" s="132"/>
      <c r="K29" s="96">
        <f>+ROUND(+ROUND(I29,2)*ROUND(J29,2),2)</f>
        <v>0</v>
      </c>
    </row>
    <row r="30" spans="1:11" ht="60" customHeight="1" x14ac:dyDescent="0.25">
      <c r="A30" s="71"/>
      <c r="B30" s="97"/>
      <c r="C30" s="97"/>
      <c r="D30" s="156" t="s">
        <v>120</v>
      </c>
      <c r="E30" s="156"/>
      <c r="F30" s="156"/>
      <c r="G30" s="156"/>
      <c r="H30" s="157"/>
      <c r="I30" s="98"/>
      <c r="J30" s="98"/>
      <c r="K30" s="98"/>
    </row>
    <row r="31" spans="1:11" x14ac:dyDescent="0.25">
      <c r="A31" s="71"/>
      <c r="B31" s="97"/>
      <c r="C31" s="97"/>
      <c r="D31" s="99" t="s">
        <v>113</v>
      </c>
      <c r="E31" s="100"/>
      <c r="F31" s="101"/>
      <c r="G31" s="101"/>
      <c r="H31" s="102">
        <v>0</v>
      </c>
      <c r="I31" s="98"/>
      <c r="J31" s="98"/>
      <c r="K31" s="98"/>
    </row>
    <row r="32" spans="1:11" x14ac:dyDescent="0.25">
      <c r="A32" s="71"/>
      <c r="B32" s="97"/>
      <c r="C32" s="97"/>
      <c r="D32" s="99" t="s">
        <v>114</v>
      </c>
      <c r="E32" s="100">
        <v>1</v>
      </c>
      <c r="F32" s="101">
        <v>0</v>
      </c>
      <c r="G32" s="101">
        <v>0</v>
      </c>
      <c r="H32" s="102">
        <v>1</v>
      </c>
      <c r="I32" s="98"/>
      <c r="J32" s="98"/>
      <c r="K32" s="98"/>
    </row>
    <row r="33" spans="1:11" x14ac:dyDescent="0.25">
      <c r="A33" s="93" t="s">
        <v>29</v>
      </c>
      <c r="B33" s="94" t="s">
        <v>10</v>
      </c>
      <c r="C33" s="94" t="s">
        <v>11</v>
      </c>
      <c r="D33" s="154" t="s">
        <v>121</v>
      </c>
      <c r="E33" s="154"/>
      <c r="F33" s="154"/>
      <c r="G33" s="154"/>
      <c r="H33" s="155"/>
      <c r="I33" s="95">
        <v>878</v>
      </c>
      <c r="J33" s="132"/>
      <c r="K33" s="96">
        <f>+ROUND(+ROUND(I33,2)*ROUND(J33,2),2)</f>
        <v>0</v>
      </c>
    </row>
    <row r="34" spans="1:11" ht="60" customHeight="1" x14ac:dyDescent="0.25">
      <c r="A34" s="71"/>
      <c r="B34" s="97"/>
      <c r="C34" s="97"/>
      <c r="D34" s="156" t="s">
        <v>122</v>
      </c>
      <c r="E34" s="156"/>
      <c r="F34" s="156"/>
      <c r="G34" s="156"/>
      <c r="H34" s="157"/>
      <c r="I34" s="98"/>
      <c r="J34" s="98"/>
      <c r="K34" s="98"/>
    </row>
    <row r="35" spans="1:11" x14ac:dyDescent="0.25">
      <c r="A35" s="71"/>
      <c r="B35" s="97"/>
      <c r="C35" s="97"/>
      <c r="D35" s="99" t="s">
        <v>111</v>
      </c>
      <c r="E35" s="100"/>
      <c r="F35" s="101"/>
      <c r="G35" s="101"/>
      <c r="H35" s="102">
        <v>0</v>
      </c>
      <c r="I35" s="98"/>
      <c r="J35" s="98"/>
      <c r="K35" s="98"/>
    </row>
    <row r="36" spans="1:11" x14ac:dyDescent="0.25">
      <c r="A36" s="71"/>
      <c r="B36" s="97"/>
      <c r="C36" s="97"/>
      <c r="D36" s="99" t="s">
        <v>112</v>
      </c>
      <c r="E36" s="100">
        <v>238</v>
      </c>
      <c r="F36" s="101">
        <v>0</v>
      </c>
      <c r="G36" s="101">
        <v>0</v>
      </c>
      <c r="H36" s="102">
        <v>238</v>
      </c>
      <c r="I36" s="98"/>
      <c r="J36" s="98"/>
      <c r="K36" s="98"/>
    </row>
    <row r="37" spans="1:11" x14ac:dyDescent="0.25">
      <c r="A37" s="71"/>
      <c r="B37" s="97"/>
      <c r="C37" s="97"/>
      <c r="D37" s="99" t="s">
        <v>113</v>
      </c>
      <c r="E37" s="100"/>
      <c r="F37" s="101"/>
      <c r="G37" s="101"/>
      <c r="H37" s="102">
        <v>0</v>
      </c>
      <c r="I37" s="98"/>
      <c r="J37" s="98"/>
      <c r="K37" s="98"/>
    </row>
    <row r="38" spans="1:11" x14ac:dyDescent="0.25">
      <c r="A38" s="71"/>
      <c r="B38" s="97"/>
      <c r="C38" s="97"/>
      <c r="D38" s="99" t="s">
        <v>112</v>
      </c>
      <c r="E38" s="100">
        <v>65</v>
      </c>
      <c r="F38" s="101">
        <v>0</v>
      </c>
      <c r="G38" s="101">
        <v>0</v>
      </c>
      <c r="H38" s="102">
        <v>65</v>
      </c>
      <c r="I38" s="98"/>
      <c r="J38" s="98"/>
      <c r="K38" s="98"/>
    </row>
    <row r="39" spans="1:11" x14ac:dyDescent="0.25">
      <c r="A39" s="71"/>
      <c r="B39" s="97"/>
      <c r="C39" s="97"/>
      <c r="D39" s="99" t="s">
        <v>114</v>
      </c>
      <c r="E39" s="100">
        <v>575</v>
      </c>
      <c r="F39" s="101">
        <v>0</v>
      </c>
      <c r="G39" s="101">
        <v>0</v>
      </c>
      <c r="H39" s="102">
        <v>575</v>
      </c>
      <c r="I39" s="98"/>
      <c r="J39" s="98"/>
      <c r="K39" s="98"/>
    </row>
    <row r="40" spans="1:11" x14ac:dyDescent="0.25">
      <c r="A40" s="104" t="s">
        <v>30</v>
      </c>
      <c r="B40" s="94" t="s">
        <v>10</v>
      </c>
      <c r="C40" s="94" t="s">
        <v>11</v>
      </c>
      <c r="D40" s="154" t="s">
        <v>123</v>
      </c>
      <c r="E40" s="154"/>
      <c r="F40" s="154"/>
      <c r="G40" s="154"/>
      <c r="H40" s="155"/>
      <c r="I40" s="133">
        <f>+SUM(H42:H58)</f>
        <v>141.89999999999998</v>
      </c>
      <c r="J40" s="132"/>
      <c r="K40" s="96">
        <f>+ROUND(+ROUND(I40,2)*ROUND(J40,2),2)</f>
        <v>0</v>
      </c>
    </row>
    <row r="41" spans="1:11" ht="80.099999999999994" customHeight="1" x14ac:dyDescent="0.25">
      <c r="A41" s="71"/>
      <c r="B41" s="97"/>
      <c r="C41" s="97"/>
      <c r="D41" s="156" t="s">
        <v>124</v>
      </c>
      <c r="E41" s="156"/>
      <c r="F41" s="156"/>
      <c r="G41" s="156"/>
      <c r="H41" s="157"/>
      <c r="I41" s="98"/>
      <c r="J41" s="98"/>
      <c r="K41" s="98"/>
    </row>
    <row r="42" spans="1:11" x14ac:dyDescent="0.25">
      <c r="A42" s="71"/>
      <c r="B42" s="97"/>
      <c r="C42" s="97"/>
      <c r="D42" s="99" t="s">
        <v>111</v>
      </c>
      <c r="E42" s="100"/>
      <c r="F42" s="101"/>
      <c r="G42" s="101"/>
      <c r="H42" s="102">
        <v>0</v>
      </c>
      <c r="I42" s="98"/>
      <c r="J42" s="98"/>
      <c r="K42" s="98"/>
    </row>
    <row r="43" spans="1:11" x14ac:dyDescent="0.25">
      <c r="A43" s="71"/>
      <c r="B43" s="97"/>
      <c r="C43" s="97"/>
      <c r="D43" s="99" t="s">
        <v>112</v>
      </c>
      <c r="E43" s="100"/>
      <c r="F43" s="101"/>
      <c r="G43" s="101"/>
      <c r="H43" s="102">
        <v>0</v>
      </c>
      <c r="I43" s="98"/>
      <c r="J43" s="98"/>
      <c r="K43" s="98"/>
    </row>
    <row r="44" spans="1:11" x14ac:dyDescent="0.25">
      <c r="A44" s="71"/>
      <c r="B44" s="97"/>
      <c r="C44" s="97"/>
      <c r="D44" s="99" t="s">
        <v>125</v>
      </c>
      <c r="E44" s="100">
        <v>0</v>
      </c>
      <c r="F44" s="101">
        <v>5.65</v>
      </c>
      <c r="G44" s="101">
        <v>4</v>
      </c>
      <c r="H44" s="102">
        <v>22.6</v>
      </c>
      <c r="I44" s="98"/>
      <c r="J44" s="98"/>
      <c r="K44" s="98"/>
    </row>
    <row r="45" spans="1:11" x14ac:dyDescent="0.25">
      <c r="A45" s="71"/>
      <c r="B45" s="97"/>
      <c r="C45" s="97"/>
      <c r="D45" s="99" t="s">
        <v>126</v>
      </c>
      <c r="E45" s="100">
        <v>0</v>
      </c>
      <c r="F45" s="101">
        <v>3.6</v>
      </c>
      <c r="G45" s="101">
        <v>4</v>
      </c>
      <c r="H45" s="102">
        <v>14.4</v>
      </c>
      <c r="I45" s="98"/>
      <c r="J45" s="98"/>
      <c r="K45" s="98"/>
    </row>
    <row r="46" spans="1:11" x14ac:dyDescent="0.25">
      <c r="A46" s="71"/>
      <c r="B46" s="97"/>
      <c r="C46" s="97"/>
      <c r="D46" s="99" t="s">
        <v>113</v>
      </c>
      <c r="E46" s="100"/>
      <c r="F46" s="101"/>
      <c r="G46" s="101"/>
      <c r="H46" s="102">
        <v>0</v>
      </c>
      <c r="I46" s="98"/>
      <c r="J46" s="98"/>
      <c r="K46" s="98"/>
    </row>
    <row r="47" spans="1:11" x14ac:dyDescent="0.25">
      <c r="A47" s="71"/>
      <c r="B47" s="97"/>
      <c r="C47" s="97"/>
      <c r="D47" s="99" t="s">
        <v>114</v>
      </c>
      <c r="E47" s="100"/>
      <c r="F47" s="101"/>
      <c r="G47" s="101"/>
      <c r="H47" s="102">
        <v>0</v>
      </c>
      <c r="I47" s="98"/>
      <c r="J47" s="98"/>
      <c r="K47" s="98"/>
    </row>
    <row r="48" spans="1:11" x14ac:dyDescent="0.25">
      <c r="A48" s="71"/>
      <c r="B48" s="97"/>
      <c r="C48" s="97"/>
      <c r="D48" s="99" t="s">
        <v>127</v>
      </c>
      <c r="E48" s="100">
        <v>0</v>
      </c>
      <c r="F48" s="101">
        <v>5.4</v>
      </c>
      <c r="G48" s="101">
        <v>2.46</v>
      </c>
      <c r="H48" s="102">
        <v>13.28</v>
      </c>
      <c r="I48" s="98"/>
      <c r="J48" s="98"/>
      <c r="K48" s="98"/>
    </row>
    <row r="49" spans="1:11" x14ac:dyDescent="0.25">
      <c r="A49" s="71"/>
      <c r="B49" s="97"/>
      <c r="C49" s="97"/>
      <c r="D49" s="99" t="s">
        <v>128</v>
      </c>
      <c r="E49" s="100">
        <v>0</v>
      </c>
      <c r="F49" s="101">
        <v>2.4</v>
      </c>
      <c r="G49" s="101">
        <v>2.46</v>
      </c>
      <c r="H49" s="102">
        <v>5.9</v>
      </c>
      <c r="I49" s="98"/>
      <c r="J49" s="98"/>
      <c r="K49" s="98"/>
    </row>
    <row r="50" spans="1:11" x14ac:dyDescent="0.25">
      <c r="A50" s="71"/>
      <c r="B50" s="97"/>
      <c r="C50" s="97"/>
      <c r="D50" s="103"/>
      <c r="E50" s="100">
        <v>0</v>
      </c>
      <c r="F50" s="101">
        <v>5.43</v>
      </c>
      <c r="G50" s="101">
        <v>2.46</v>
      </c>
      <c r="H50" s="102">
        <v>13.36</v>
      </c>
      <c r="I50" s="98"/>
      <c r="J50" s="98"/>
      <c r="K50" s="98"/>
    </row>
    <row r="51" spans="1:11" x14ac:dyDescent="0.25">
      <c r="A51" s="71"/>
      <c r="B51" s="97"/>
      <c r="C51" s="97"/>
      <c r="D51" s="99" t="s">
        <v>129</v>
      </c>
      <c r="E51" s="100">
        <v>0</v>
      </c>
      <c r="F51" s="101">
        <v>5.47</v>
      </c>
      <c r="G51" s="101">
        <v>2.46</v>
      </c>
      <c r="H51" s="102">
        <v>13.46</v>
      </c>
      <c r="I51" s="98"/>
      <c r="J51" s="98"/>
      <c r="K51" s="98"/>
    </row>
    <row r="52" spans="1:11" x14ac:dyDescent="0.25">
      <c r="A52" s="71"/>
      <c r="B52" s="97"/>
      <c r="C52" s="97"/>
      <c r="D52" s="99" t="s">
        <v>130</v>
      </c>
      <c r="E52" s="100">
        <v>0</v>
      </c>
      <c r="F52" s="101">
        <v>1.72</v>
      </c>
      <c r="G52" s="101">
        <v>2.46</v>
      </c>
      <c r="H52" s="102">
        <v>4.2300000000000004</v>
      </c>
      <c r="I52" s="98"/>
      <c r="J52" s="98"/>
      <c r="K52" s="98"/>
    </row>
    <row r="53" spans="1:11" x14ac:dyDescent="0.25">
      <c r="A53" s="71"/>
      <c r="B53" s="97"/>
      <c r="C53" s="97"/>
      <c r="D53" s="103"/>
      <c r="E53" s="100">
        <v>0</v>
      </c>
      <c r="F53" s="101">
        <v>1.1000000000000001</v>
      </c>
      <c r="G53" s="101">
        <v>2.46</v>
      </c>
      <c r="H53" s="102">
        <v>2.71</v>
      </c>
      <c r="I53" s="98"/>
      <c r="J53" s="98"/>
      <c r="K53" s="98"/>
    </row>
    <row r="54" spans="1:11" x14ac:dyDescent="0.25">
      <c r="A54" s="71"/>
      <c r="B54" s="97"/>
      <c r="C54" s="97"/>
      <c r="D54" s="103"/>
      <c r="E54" s="100">
        <v>0</v>
      </c>
      <c r="F54" s="101">
        <v>5</v>
      </c>
      <c r="G54" s="101">
        <v>2.46</v>
      </c>
      <c r="H54" s="102">
        <v>12.3</v>
      </c>
      <c r="I54" s="98"/>
      <c r="J54" s="98"/>
      <c r="K54" s="98"/>
    </row>
    <row r="55" spans="1:11" x14ac:dyDescent="0.25">
      <c r="A55" s="71"/>
      <c r="B55" s="97"/>
      <c r="C55" s="97"/>
      <c r="D55" s="99" t="s">
        <v>131</v>
      </c>
      <c r="E55" s="100">
        <v>0</v>
      </c>
      <c r="F55" s="101">
        <v>7.1</v>
      </c>
      <c r="G55" s="101">
        <v>2.46</v>
      </c>
      <c r="H55" s="102">
        <v>17.47</v>
      </c>
      <c r="I55" s="98"/>
      <c r="J55" s="98"/>
      <c r="K55" s="98"/>
    </row>
    <row r="56" spans="1:11" x14ac:dyDescent="0.25">
      <c r="A56" s="71"/>
      <c r="B56" s="97"/>
      <c r="C56" s="97"/>
      <c r="D56" s="99" t="s">
        <v>132</v>
      </c>
      <c r="E56" s="100">
        <v>0</v>
      </c>
      <c r="F56" s="101">
        <v>6.37</v>
      </c>
      <c r="G56" s="101">
        <v>2.46</v>
      </c>
      <c r="H56" s="102">
        <v>15.67</v>
      </c>
      <c r="I56" s="98"/>
      <c r="J56" s="98"/>
      <c r="K56" s="98"/>
    </row>
    <row r="57" spans="1:11" x14ac:dyDescent="0.25">
      <c r="A57" s="71"/>
      <c r="B57" s="97"/>
      <c r="C57" s="97"/>
      <c r="D57" s="103"/>
      <c r="E57" s="100">
        <v>0</v>
      </c>
      <c r="F57" s="101">
        <v>2.15</v>
      </c>
      <c r="G57" s="101">
        <v>2.46</v>
      </c>
      <c r="H57" s="102">
        <v>5.29</v>
      </c>
      <c r="I57" s="98"/>
      <c r="J57" s="98"/>
      <c r="K57" s="98"/>
    </row>
    <row r="58" spans="1:11" x14ac:dyDescent="0.25">
      <c r="A58" s="71"/>
      <c r="B58" s="97"/>
      <c r="C58" s="97"/>
      <c r="D58" s="103"/>
      <c r="E58" s="100">
        <v>0</v>
      </c>
      <c r="F58" s="101">
        <v>0.5</v>
      </c>
      <c r="G58" s="101">
        <v>2.46</v>
      </c>
      <c r="H58" s="102">
        <v>1.23</v>
      </c>
      <c r="I58" s="98"/>
      <c r="J58" s="98"/>
      <c r="K58" s="98"/>
    </row>
    <row r="59" spans="1:11" ht="22.5" customHeight="1" x14ac:dyDescent="0.25">
      <c r="A59" s="93" t="s">
        <v>31</v>
      </c>
      <c r="B59" s="94" t="s">
        <v>10</v>
      </c>
      <c r="C59" s="94" t="s">
        <v>11</v>
      </c>
      <c r="D59" s="154" t="s">
        <v>133</v>
      </c>
      <c r="E59" s="154"/>
      <c r="F59" s="154"/>
      <c r="G59" s="154"/>
      <c r="H59" s="155"/>
      <c r="I59" s="95">
        <v>39.75</v>
      </c>
      <c r="J59" s="132"/>
      <c r="K59" s="96">
        <f>+ROUND(+ROUND(I59,2)*ROUND(J59,2),2)</f>
        <v>0</v>
      </c>
    </row>
    <row r="60" spans="1:11" ht="99.95" customHeight="1" x14ac:dyDescent="0.25">
      <c r="A60" s="71"/>
      <c r="B60" s="97"/>
      <c r="C60" s="97"/>
      <c r="D60" s="156" t="s">
        <v>134</v>
      </c>
      <c r="E60" s="156"/>
      <c r="F60" s="156"/>
      <c r="G60" s="156"/>
      <c r="H60" s="157"/>
      <c r="I60" s="98"/>
      <c r="J60" s="98"/>
      <c r="K60" s="98"/>
    </row>
    <row r="61" spans="1:11" x14ac:dyDescent="0.25">
      <c r="A61" s="71"/>
      <c r="B61" s="97"/>
      <c r="C61" s="97"/>
      <c r="D61" s="99" t="s">
        <v>111</v>
      </c>
      <c r="E61" s="100"/>
      <c r="F61" s="101"/>
      <c r="G61" s="101"/>
      <c r="H61" s="102">
        <v>0</v>
      </c>
      <c r="I61" s="98"/>
      <c r="J61" s="98"/>
      <c r="K61" s="98"/>
    </row>
    <row r="62" spans="1:11" x14ac:dyDescent="0.25">
      <c r="A62" s="71"/>
      <c r="B62" s="97"/>
      <c r="C62" s="97"/>
      <c r="D62" s="99" t="s">
        <v>112</v>
      </c>
      <c r="E62" s="100"/>
      <c r="F62" s="101"/>
      <c r="G62" s="101"/>
      <c r="H62" s="102">
        <v>0</v>
      </c>
      <c r="I62" s="98"/>
      <c r="J62" s="98"/>
      <c r="K62" s="98"/>
    </row>
    <row r="63" spans="1:11" x14ac:dyDescent="0.25">
      <c r="A63" s="71"/>
      <c r="B63" s="97"/>
      <c r="C63" s="97"/>
      <c r="D63" s="99" t="s">
        <v>135</v>
      </c>
      <c r="E63" s="100">
        <v>17.75</v>
      </c>
      <c r="F63" s="101">
        <v>0</v>
      </c>
      <c r="G63" s="101">
        <v>0</v>
      </c>
      <c r="H63" s="102">
        <v>17.75</v>
      </c>
      <c r="I63" s="98"/>
      <c r="J63" s="98"/>
      <c r="K63" s="98"/>
    </row>
    <row r="64" spans="1:11" x14ac:dyDescent="0.25">
      <c r="A64" s="71"/>
      <c r="B64" s="97"/>
      <c r="C64" s="97"/>
      <c r="D64" s="99" t="s">
        <v>113</v>
      </c>
      <c r="E64" s="100"/>
      <c r="F64" s="101"/>
      <c r="G64" s="101"/>
      <c r="H64" s="102">
        <v>0</v>
      </c>
      <c r="I64" s="98"/>
      <c r="J64" s="98"/>
      <c r="K64" s="98"/>
    </row>
    <row r="65" spans="1:11" x14ac:dyDescent="0.25">
      <c r="A65" s="71"/>
      <c r="B65" s="97"/>
      <c r="C65" s="97"/>
      <c r="D65" s="99" t="s">
        <v>114</v>
      </c>
      <c r="E65" s="100"/>
      <c r="F65" s="101"/>
      <c r="G65" s="101"/>
      <c r="H65" s="102">
        <v>0</v>
      </c>
      <c r="I65" s="98"/>
      <c r="J65" s="98"/>
      <c r="K65" s="98"/>
    </row>
    <row r="66" spans="1:11" x14ac:dyDescent="0.25">
      <c r="A66" s="71"/>
      <c r="B66" s="97"/>
      <c r="C66" s="97"/>
      <c r="D66" s="99" t="s">
        <v>135</v>
      </c>
      <c r="E66" s="100">
        <v>22</v>
      </c>
      <c r="F66" s="101">
        <v>0</v>
      </c>
      <c r="G66" s="101">
        <v>0</v>
      </c>
      <c r="H66" s="102">
        <v>22</v>
      </c>
      <c r="I66" s="98"/>
      <c r="J66" s="98"/>
      <c r="K66" s="98"/>
    </row>
    <row r="67" spans="1:11" ht="22.5" customHeight="1" x14ac:dyDescent="0.25">
      <c r="A67" s="93" t="s">
        <v>32</v>
      </c>
      <c r="B67" s="94" t="s">
        <v>10</v>
      </c>
      <c r="C67" s="94" t="s">
        <v>11</v>
      </c>
      <c r="D67" s="154" t="s">
        <v>136</v>
      </c>
      <c r="E67" s="154"/>
      <c r="F67" s="154"/>
      <c r="G67" s="154"/>
      <c r="H67" s="155"/>
      <c r="I67" s="95">
        <v>523.15</v>
      </c>
      <c r="J67" s="132"/>
      <c r="K67" s="96">
        <f>+ROUND(+ROUND(I67,2)*ROUND(J67,2),2)</f>
        <v>0</v>
      </c>
    </row>
    <row r="68" spans="1:11" ht="99.95" customHeight="1" x14ac:dyDescent="0.25">
      <c r="A68" s="71"/>
      <c r="B68" s="97"/>
      <c r="C68" s="97"/>
      <c r="D68" s="156" t="s">
        <v>137</v>
      </c>
      <c r="E68" s="156"/>
      <c r="F68" s="156"/>
      <c r="G68" s="156"/>
      <c r="H68" s="157"/>
      <c r="I68" s="98"/>
      <c r="J68" s="98"/>
      <c r="K68" s="98"/>
    </row>
    <row r="69" spans="1:11" x14ac:dyDescent="0.25">
      <c r="A69" s="71"/>
      <c r="B69" s="97"/>
      <c r="C69" s="97"/>
      <c r="D69" s="99" t="s">
        <v>111</v>
      </c>
      <c r="E69" s="100"/>
      <c r="F69" s="101"/>
      <c r="G69" s="101"/>
      <c r="H69" s="102">
        <v>0</v>
      </c>
      <c r="I69" s="98"/>
      <c r="J69" s="98"/>
      <c r="K69" s="98"/>
    </row>
    <row r="70" spans="1:11" x14ac:dyDescent="0.25">
      <c r="A70" s="71"/>
      <c r="B70" s="97"/>
      <c r="C70" s="97"/>
      <c r="D70" s="99" t="s">
        <v>112</v>
      </c>
      <c r="E70" s="100"/>
      <c r="F70" s="101"/>
      <c r="G70" s="101"/>
      <c r="H70" s="102">
        <v>0</v>
      </c>
      <c r="I70" s="98"/>
      <c r="J70" s="98"/>
      <c r="K70" s="98"/>
    </row>
    <row r="71" spans="1:11" x14ac:dyDescent="0.25">
      <c r="A71" s="71"/>
      <c r="B71" s="97"/>
      <c r="C71" s="97"/>
      <c r="D71" s="99" t="s">
        <v>138</v>
      </c>
      <c r="E71" s="100">
        <v>0.5</v>
      </c>
      <c r="F71" s="101">
        <v>0</v>
      </c>
      <c r="G71" s="101">
        <v>0</v>
      </c>
      <c r="H71" s="102">
        <v>10</v>
      </c>
      <c r="I71" s="105" t="s">
        <v>139</v>
      </c>
      <c r="J71" s="98"/>
      <c r="K71" s="98"/>
    </row>
    <row r="72" spans="1:11" x14ac:dyDescent="0.25">
      <c r="A72" s="71"/>
      <c r="B72" s="97"/>
      <c r="C72" s="97"/>
      <c r="D72" s="99" t="s">
        <v>140</v>
      </c>
      <c r="E72" s="100">
        <v>0.5</v>
      </c>
      <c r="F72" s="101">
        <v>0</v>
      </c>
      <c r="G72" s="101">
        <v>0</v>
      </c>
      <c r="H72" s="102">
        <v>6.75</v>
      </c>
      <c r="I72" s="105" t="s">
        <v>141</v>
      </c>
      <c r="J72" s="98"/>
      <c r="K72" s="98"/>
    </row>
    <row r="73" spans="1:11" x14ac:dyDescent="0.25">
      <c r="A73" s="71"/>
      <c r="B73" s="97"/>
      <c r="C73" s="97"/>
      <c r="D73" s="99" t="s">
        <v>142</v>
      </c>
      <c r="E73" s="100">
        <v>0.75</v>
      </c>
      <c r="F73" s="101">
        <v>0</v>
      </c>
      <c r="G73" s="101">
        <v>0</v>
      </c>
      <c r="H73" s="102">
        <v>17.25</v>
      </c>
      <c r="I73" s="105" t="s">
        <v>143</v>
      </c>
      <c r="J73" s="98"/>
      <c r="K73" s="98"/>
    </row>
    <row r="74" spans="1:11" x14ac:dyDescent="0.25">
      <c r="A74" s="71"/>
      <c r="B74" s="97"/>
      <c r="C74" s="97"/>
      <c r="D74" s="99" t="s">
        <v>144</v>
      </c>
      <c r="E74" s="100">
        <v>0</v>
      </c>
      <c r="F74" s="101">
        <v>0</v>
      </c>
      <c r="G74" s="101">
        <v>0</v>
      </c>
      <c r="H74" s="102">
        <v>31.7</v>
      </c>
      <c r="I74" s="105" t="s">
        <v>145</v>
      </c>
      <c r="J74" s="98"/>
      <c r="K74" s="98"/>
    </row>
    <row r="75" spans="1:11" x14ac:dyDescent="0.25">
      <c r="A75" s="71"/>
      <c r="B75" s="97"/>
      <c r="C75" s="97"/>
      <c r="D75" s="99" t="s">
        <v>126</v>
      </c>
      <c r="E75" s="100">
        <v>0.75</v>
      </c>
      <c r="F75" s="101">
        <v>0</v>
      </c>
      <c r="G75" s="101">
        <v>0</v>
      </c>
      <c r="H75" s="102">
        <v>16.5</v>
      </c>
      <c r="I75" s="105" t="s">
        <v>146</v>
      </c>
      <c r="J75" s="98"/>
      <c r="K75" s="98"/>
    </row>
    <row r="76" spans="1:11" x14ac:dyDescent="0.25">
      <c r="A76" s="71"/>
      <c r="B76" s="97"/>
      <c r="C76" s="97"/>
      <c r="D76" s="99" t="s">
        <v>147</v>
      </c>
      <c r="E76" s="100">
        <v>0</v>
      </c>
      <c r="F76" s="101">
        <v>0</v>
      </c>
      <c r="G76" s="101">
        <v>0</v>
      </c>
      <c r="H76" s="102">
        <v>22.9</v>
      </c>
      <c r="I76" s="105" t="s">
        <v>148</v>
      </c>
      <c r="J76" s="98"/>
      <c r="K76" s="98"/>
    </row>
    <row r="77" spans="1:11" x14ac:dyDescent="0.25">
      <c r="A77" s="71"/>
      <c r="B77" s="97"/>
      <c r="C77" s="97"/>
      <c r="D77" s="99" t="s">
        <v>149</v>
      </c>
      <c r="E77" s="100">
        <v>0</v>
      </c>
      <c r="F77" s="101">
        <v>0</v>
      </c>
      <c r="G77" s="101">
        <v>0</v>
      </c>
      <c r="H77" s="102">
        <v>14</v>
      </c>
      <c r="I77" s="105" t="s">
        <v>150</v>
      </c>
      <c r="J77" s="98"/>
      <c r="K77" s="98"/>
    </row>
    <row r="78" spans="1:11" x14ac:dyDescent="0.25">
      <c r="A78" s="71"/>
      <c r="B78" s="97"/>
      <c r="C78" s="97"/>
      <c r="D78" s="99" t="s">
        <v>151</v>
      </c>
      <c r="E78" s="100">
        <v>0</v>
      </c>
      <c r="F78" s="101">
        <v>0</v>
      </c>
      <c r="G78" s="101">
        <v>0</v>
      </c>
      <c r="H78" s="102">
        <v>28</v>
      </c>
      <c r="I78" s="105" t="s">
        <v>152</v>
      </c>
      <c r="J78" s="98"/>
      <c r="K78" s="98"/>
    </row>
    <row r="79" spans="1:11" x14ac:dyDescent="0.25">
      <c r="A79" s="71"/>
      <c r="B79" s="97"/>
      <c r="C79" s="97"/>
      <c r="D79" s="99" t="s">
        <v>113</v>
      </c>
      <c r="E79" s="100"/>
      <c r="F79" s="101"/>
      <c r="G79" s="101"/>
      <c r="H79" s="102">
        <v>0</v>
      </c>
      <c r="I79" s="98"/>
      <c r="J79" s="98"/>
      <c r="K79" s="98"/>
    </row>
    <row r="80" spans="1:11" x14ac:dyDescent="0.25">
      <c r="A80" s="71"/>
      <c r="B80" s="97"/>
      <c r="C80" s="97"/>
      <c r="D80" s="99" t="s">
        <v>114</v>
      </c>
      <c r="E80" s="100"/>
      <c r="F80" s="101"/>
      <c r="G80" s="101"/>
      <c r="H80" s="102">
        <v>0</v>
      </c>
      <c r="I80" s="98"/>
      <c r="J80" s="98"/>
      <c r="K80" s="98"/>
    </row>
    <row r="81" spans="1:11" x14ac:dyDescent="0.25">
      <c r="A81" s="71"/>
      <c r="B81" s="97"/>
      <c r="C81" s="97"/>
      <c r="D81" s="99" t="s">
        <v>127</v>
      </c>
      <c r="E81" s="100">
        <v>0</v>
      </c>
      <c r="F81" s="101">
        <v>0</v>
      </c>
      <c r="G81" s="101">
        <v>0</v>
      </c>
      <c r="H81" s="102">
        <v>18.71</v>
      </c>
      <c r="I81" s="105" t="s">
        <v>153</v>
      </c>
      <c r="J81" s="98"/>
      <c r="K81" s="98"/>
    </row>
    <row r="82" spans="1:11" x14ac:dyDescent="0.25">
      <c r="A82" s="71"/>
      <c r="B82" s="97"/>
      <c r="C82" s="97"/>
      <c r="D82" s="99" t="s">
        <v>128</v>
      </c>
      <c r="E82" s="100">
        <v>0</v>
      </c>
      <c r="F82" s="101">
        <v>0</v>
      </c>
      <c r="G82" s="101">
        <v>0</v>
      </c>
      <c r="H82" s="102">
        <v>39.700000000000003</v>
      </c>
      <c r="I82" s="105" t="s">
        <v>154</v>
      </c>
      <c r="J82" s="98"/>
      <c r="K82" s="98"/>
    </row>
    <row r="83" spans="1:11" x14ac:dyDescent="0.25">
      <c r="A83" s="71"/>
      <c r="B83" s="97"/>
      <c r="C83" s="97"/>
      <c r="D83" s="99" t="s">
        <v>129</v>
      </c>
      <c r="E83" s="100">
        <v>0</v>
      </c>
      <c r="F83" s="101">
        <v>0</v>
      </c>
      <c r="G83" s="101">
        <v>0</v>
      </c>
      <c r="H83" s="102">
        <v>30.14</v>
      </c>
      <c r="I83" s="105" t="s">
        <v>155</v>
      </c>
      <c r="J83" s="98"/>
      <c r="K83" s="98"/>
    </row>
    <row r="84" spans="1:11" x14ac:dyDescent="0.25">
      <c r="A84" s="71"/>
      <c r="B84" s="97"/>
      <c r="C84" s="97"/>
      <c r="D84" s="99" t="s">
        <v>156</v>
      </c>
      <c r="E84" s="100">
        <v>0</v>
      </c>
      <c r="F84" s="101">
        <v>0</v>
      </c>
      <c r="G84" s="101">
        <v>0</v>
      </c>
      <c r="H84" s="102">
        <v>15.63</v>
      </c>
      <c r="I84" s="105" t="s">
        <v>157</v>
      </c>
      <c r="J84" s="98"/>
      <c r="K84" s="98"/>
    </row>
    <row r="85" spans="1:11" x14ac:dyDescent="0.25">
      <c r="A85" s="71"/>
      <c r="B85" s="97"/>
      <c r="C85" s="97"/>
      <c r="D85" s="99" t="s">
        <v>158</v>
      </c>
      <c r="E85" s="100">
        <v>0</v>
      </c>
      <c r="F85" s="101">
        <v>0</v>
      </c>
      <c r="G85" s="101">
        <v>0</v>
      </c>
      <c r="H85" s="102">
        <v>17.04</v>
      </c>
      <c r="I85" s="105" t="s">
        <v>159</v>
      </c>
      <c r="J85" s="98"/>
      <c r="K85" s="98"/>
    </row>
    <row r="86" spans="1:11" x14ac:dyDescent="0.25">
      <c r="A86" s="71"/>
      <c r="B86" s="97"/>
      <c r="C86" s="97"/>
      <c r="D86" s="99" t="s">
        <v>160</v>
      </c>
      <c r="E86" s="100">
        <v>0.75</v>
      </c>
      <c r="F86" s="101">
        <v>0</v>
      </c>
      <c r="G86" s="101">
        <v>0</v>
      </c>
      <c r="H86" s="102">
        <v>15.34</v>
      </c>
      <c r="I86" s="105" t="s">
        <v>161</v>
      </c>
      <c r="J86" s="98"/>
      <c r="K86" s="98"/>
    </row>
    <row r="87" spans="1:11" x14ac:dyDescent="0.25">
      <c r="A87" s="71"/>
      <c r="B87" s="97"/>
      <c r="C87" s="97"/>
      <c r="D87" s="99" t="s">
        <v>130</v>
      </c>
      <c r="E87" s="100">
        <v>0</v>
      </c>
      <c r="F87" s="101">
        <v>0</v>
      </c>
      <c r="G87" s="101">
        <v>0</v>
      </c>
      <c r="H87" s="102">
        <v>34.4</v>
      </c>
      <c r="I87" s="105" t="s">
        <v>162</v>
      </c>
      <c r="J87" s="98"/>
      <c r="K87" s="98"/>
    </row>
    <row r="88" spans="1:11" x14ac:dyDescent="0.25">
      <c r="A88" s="71"/>
      <c r="B88" s="97"/>
      <c r="C88" s="97"/>
      <c r="D88" s="99" t="s">
        <v>163</v>
      </c>
      <c r="E88" s="100">
        <v>0.75</v>
      </c>
      <c r="F88" s="101">
        <v>0</v>
      </c>
      <c r="G88" s="101">
        <v>0</v>
      </c>
      <c r="H88" s="102">
        <v>24.75</v>
      </c>
      <c r="I88" s="105" t="s">
        <v>164</v>
      </c>
      <c r="J88" s="98"/>
      <c r="K88" s="98"/>
    </row>
    <row r="89" spans="1:11" x14ac:dyDescent="0.25">
      <c r="A89" s="71"/>
      <c r="B89" s="97"/>
      <c r="C89" s="97"/>
      <c r="D89" s="99" t="s">
        <v>132</v>
      </c>
      <c r="E89" s="100">
        <v>0.75</v>
      </c>
      <c r="F89" s="101">
        <v>0</v>
      </c>
      <c r="G89" s="101">
        <v>0</v>
      </c>
      <c r="H89" s="102">
        <v>49.31</v>
      </c>
      <c r="I89" s="105" t="s">
        <v>165</v>
      </c>
      <c r="J89" s="98"/>
      <c r="K89" s="98"/>
    </row>
    <row r="90" spans="1:11" x14ac:dyDescent="0.25">
      <c r="A90" s="71"/>
      <c r="B90" s="97"/>
      <c r="C90" s="97"/>
      <c r="D90" s="99" t="s">
        <v>166</v>
      </c>
      <c r="E90" s="100">
        <v>0</v>
      </c>
      <c r="F90" s="101">
        <v>0</v>
      </c>
      <c r="G90" s="101">
        <v>0</v>
      </c>
      <c r="H90" s="102">
        <v>12.93</v>
      </c>
      <c r="I90" s="105" t="s">
        <v>167</v>
      </c>
      <c r="J90" s="98"/>
      <c r="K90" s="98"/>
    </row>
    <row r="91" spans="1:11" x14ac:dyDescent="0.25">
      <c r="A91" s="71"/>
      <c r="B91" s="97"/>
      <c r="C91" s="97"/>
      <c r="D91" s="99" t="s">
        <v>168</v>
      </c>
      <c r="E91" s="100">
        <v>0</v>
      </c>
      <c r="F91" s="101">
        <v>0</v>
      </c>
      <c r="G91" s="101">
        <v>0</v>
      </c>
      <c r="H91" s="102">
        <v>110</v>
      </c>
      <c r="I91" s="105" t="s">
        <v>169</v>
      </c>
      <c r="J91" s="98"/>
      <c r="K91" s="98"/>
    </row>
    <row r="92" spans="1:11" x14ac:dyDescent="0.25">
      <c r="A92" s="71"/>
      <c r="B92" s="97"/>
      <c r="C92" s="97"/>
      <c r="D92" s="99" t="s">
        <v>170</v>
      </c>
      <c r="E92" s="100">
        <v>0</v>
      </c>
      <c r="F92" s="101">
        <v>0</v>
      </c>
      <c r="G92" s="101">
        <v>0</v>
      </c>
      <c r="H92" s="102">
        <v>4.2</v>
      </c>
      <c r="I92" s="105" t="s">
        <v>171</v>
      </c>
      <c r="J92" s="98"/>
      <c r="K92" s="98"/>
    </row>
    <row r="93" spans="1:11" x14ac:dyDescent="0.25">
      <c r="A93" s="71"/>
      <c r="B93" s="97"/>
      <c r="C93" s="97"/>
      <c r="D93" s="99" t="s">
        <v>172</v>
      </c>
      <c r="E93" s="100">
        <v>0</v>
      </c>
      <c r="F93" s="101">
        <v>0</v>
      </c>
      <c r="G93" s="101">
        <v>0</v>
      </c>
      <c r="H93" s="102">
        <v>3.9</v>
      </c>
      <c r="I93" s="105" t="s">
        <v>173</v>
      </c>
      <c r="J93" s="98"/>
      <c r="K93" s="98"/>
    </row>
    <row r="94" spans="1:11" x14ac:dyDescent="0.25">
      <c r="A94" s="93" t="s">
        <v>33</v>
      </c>
      <c r="B94" s="94" t="s">
        <v>10</v>
      </c>
      <c r="C94" s="94" t="s">
        <v>12</v>
      </c>
      <c r="D94" s="154" t="s">
        <v>174</v>
      </c>
      <c r="E94" s="154"/>
      <c r="F94" s="154"/>
      <c r="G94" s="154"/>
      <c r="H94" s="155"/>
      <c r="I94" s="95">
        <v>36</v>
      </c>
      <c r="J94" s="132"/>
      <c r="K94" s="96">
        <f>+ROUND(+ROUND(I94,2)*ROUND(J94,2),2)</f>
        <v>0</v>
      </c>
    </row>
    <row r="95" spans="1:11" ht="60" customHeight="1" x14ac:dyDescent="0.25">
      <c r="A95" s="71"/>
      <c r="B95" s="97"/>
      <c r="C95" s="97"/>
      <c r="D95" s="156" t="s">
        <v>175</v>
      </c>
      <c r="E95" s="156"/>
      <c r="F95" s="156"/>
      <c r="G95" s="156"/>
      <c r="H95" s="157"/>
      <c r="I95" s="98"/>
      <c r="J95" s="98"/>
      <c r="K95" s="98"/>
    </row>
    <row r="96" spans="1:11" x14ac:dyDescent="0.25">
      <c r="A96" s="71"/>
      <c r="B96" s="97"/>
      <c r="C96" s="97"/>
      <c r="D96" s="99" t="s">
        <v>111</v>
      </c>
      <c r="E96" s="100"/>
      <c r="F96" s="101"/>
      <c r="G96" s="101"/>
      <c r="H96" s="102">
        <v>0</v>
      </c>
      <c r="I96" s="98"/>
      <c r="J96" s="98"/>
      <c r="K96" s="98"/>
    </row>
    <row r="97" spans="1:11" x14ac:dyDescent="0.25">
      <c r="A97" s="71"/>
      <c r="B97" s="97"/>
      <c r="C97" s="97"/>
      <c r="D97" s="99" t="s">
        <v>112</v>
      </c>
      <c r="E97" s="100"/>
      <c r="F97" s="101"/>
      <c r="G97" s="101"/>
      <c r="H97" s="102">
        <v>0</v>
      </c>
      <c r="I97" s="98"/>
      <c r="J97" s="98"/>
      <c r="K97" s="98"/>
    </row>
    <row r="98" spans="1:11" x14ac:dyDescent="0.25">
      <c r="A98" s="71"/>
      <c r="B98" s="97"/>
      <c r="C98" s="97"/>
      <c r="D98" s="99" t="s">
        <v>142</v>
      </c>
      <c r="E98" s="100">
        <v>2</v>
      </c>
      <c r="F98" s="101">
        <v>0</v>
      </c>
      <c r="G98" s="101">
        <v>0</v>
      </c>
      <c r="H98" s="102">
        <v>2</v>
      </c>
      <c r="I98" s="98"/>
      <c r="J98" s="98"/>
      <c r="K98" s="98"/>
    </row>
    <row r="99" spans="1:11" x14ac:dyDescent="0.25">
      <c r="A99" s="71"/>
      <c r="B99" s="97"/>
      <c r="C99" s="97"/>
      <c r="D99" s="99" t="s">
        <v>176</v>
      </c>
      <c r="E99" s="100">
        <v>1</v>
      </c>
      <c r="F99" s="101">
        <v>0</v>
      </c>
      <c r="G99" s="101">
        <v>0</v>
      </c>
      <c r="H99" s="102">
        <v>1</v>
      </c>
      <c r="I99" s="98"/>
      <c r="J99" s="98"/>
      <c r="K99" s="98"/>
    </row>
    <row r="100" spans="1:11" x14ac:dyDescent="0.25">
      <c r="A100" s="71"/>
      <c r="B100" s="97"/>
      <c r="C100" s="97"/>
      <c r="D100" s="99" t="s">
        <v>177</v>
      </c>
      <c r="E100" s="100">
        <v>2</v>
      </c>
      <c r="F100" s="101">
        <v>0</v>
      </c>
      <c r="G100" s="101">
        <v>0</v>
      </c>
      <c r="H100" s="102">
        <v>2</v>
      </c>
      <c r="I100" s="98"/>
      <c r="J100" s="98"/>
      <c r="K100" s="98"/>
    </row>
    <row r="101" spans="1:11" x14ac:dyDescent="0.25">
      <c r="A101" s="71"/>
      <c r="B101" s="97"/>
      <c r="C101" s="97"/>
      <c r="D101" s="99" t="s">
        <v>149</v>
      </c>
      <c r="E101" s="100">
        <v>1</v>
      </c>
      <c r="F101" s="101">
        <v>0</v>
      </c>
      <c r="G101" s="101">
        <v>0</v>
      </c>
      <c r="H101" s="102">
        <v>1</v>
      </c>
      <c r="I101" s="98"/>
      <c r="J101" s="98"/>
      <c r="K101" s="98"/>
    </row>
    <row r="102" spans="1:11" x14ac:dyDescent="0.25">
      <c r="A102" s="71"/>
      <c r="B102" s="97"/>
      <c r="C102" s="97"/>
      <c r="D102" s="99" t="s">
        <v>178</v>
      </c>
      <c r="E102" s="100">
        <v>2</v>
      </c>
      <c r="F102" s="101">
        <v>0</v>
      </c>
      <c r="G102" s="101">
        <v>0</v>
      </c>
      <c r="H102" s="102">
        <v>2</v>
      </c>
      <c r="I102" s="98"/>
      <c r="J102" s="98"/>
      <c r="K102" s="98"/>
    </row>
    <row r="103" spans="1:11" x14ac:dyDescent="0.25">
      <c r="A103" s="71"/>
      <c r="B103" s="97"/>
      <c r="C103" s="97"/>
      <c r="D103" s="99" t="s">
        <v>179</v>
      </c>
      <c r="E103" s="100">
        <v>2</v>
      </c>
      <c r="F103" s="101">
        <v>0</v>
      </c>
      <c r="G103" s="101">
        <v>0</v>
      </c>
      <c r="H103" s="102">
        <v>2</v>
      </c>
      <c r="I103" s="98"/>
      <c r="J103" s="98"/>
      <c r="K103" s="98"/>
    </row>
    <row r="104" spans="1:11" x14ac:dyDescent="0.25">
      <c r="A104" s="71"/>
      <c r="B104" s="97"/>
      <c r="C104" s="97"/>
      <c r="D104" s="99" t="s">
        <v>111</v>
      </c>
      <c r="E104" s="100"/>
      <c r="F104" s="101"/>
      <c r="G104" s="101"/>
      <c r="H104" s="102">
        <v>0</v>
      </c>
      <c r="I104" s="98"/>
      <c r="J104" s="98"/>
      <c r="K104" s="98"/>
    </row>
    <row r="105" spans="1:11" x14ac:dyDescent="0.25">
      <c r="A105" s="71"/>
      <c r="B105" s="97"/>
      <c r="C105" s="97"/>
      <c r="D105" s="99" t="s">
        <v>112</v>
      </c>
      <c r="E105" s="100"/>
      <c r="F105" s="101"/>
      <c r="G105" s="101"/>
      <c r="H105" s="102">
        <v>0</v>
      </c>
      <c r="I105" s="98"/>
      <c r="J105" s="98"/>
      <c r="K105" s="98"/>
    </row>
    <row r="106" spans="1:11" x14ac:dyDescent="0.25">
      <c r="A106" s="71"/>
      <c r="B106" s="97"/>
      <c r="C106" s="97"/>
      <c r="D106" s="99" t="s">
        <v>180</v>
      </c>
      <c r="E106" s="100">
        <v>1</v>
      </c>
      <c r="F106" s="101">
        <v>0</v>
      </c>
      <c r="G106" s="101">
        <v>0</v>
      </c>
      <c r="H106" s="102">
        <v>1</v>
      </c>
      <c r="I106" s="98"/>
      <c r="J106" s="98"/>
      <c r="K106" s="98"/>
    </row>
    <row r="107" spans="1:11" x14ac:dyDescent="0.25">
      <c r="A107" s="71"/>
      <c r="B107" s="97"/>
      <c r="C107" s="97"/>
      <c r="D107" s="99" t="s">
        <v>114</v>
      </c>
      <c r="E107" s="100"/>
      <c r="F107" s="101"/>
      <c r="G107" s="101"/>
      <c r="H107" s="102">
        <v>0</v>
      </c>
      <c r="I107" s="98"/>
      <c r="J107" s="98"/>
      <c r="K107" s="98"/>
    </row>
    <row r="108" spans="1:11" x14ac:dyDescent="0.25">
      <c r="A108" s="71"/>
      <c r="B108" s="97"/>
      <c r="C108" s="97"/>
      <c r="D108" s="99" t="s">
        <v>127</v>
      </c>
      <c r="E108" s="100">
        <v>1</v>
      </c>
      <c r="F108" s="101">
        <v>0</v>
      </c>
      <c r="G108" s="101">
        <v>0</v>
      </c>
      <c r="H108" s="102">
        <v>1</v>
      </c>
      <c r="I108" s="98"/>
      <c r="J108" s="98"/>
      <c r="K108" s="98"/>
    </row>
    <row r="109" spans="1:11" x14ac:dyDescent="0.25">
      <c r="A109" s="71"/>
      <c r="B109" s="97"/>
      <c r="C109" s="97"/>
      <c r="D109" s="99" t="s">
        <v>181</v>
      </c>
      <c r="E109" s="100">
        <v>4</v>
      </c>
      <c r="F109" s="101">
        <v>0</v>
      </c>
      <c r="G109" s="101">
        <v>0</v>
      </c>
      <c r="H109" s="102">
        <v>4</v>
      </c>
      <c r="I109" s="98"/>
      <c r="J109" s="98"/>
      <c r="K109" s="98"/>
    </row>
    <row r="110" spans="1:11" x14ac:dyDescent="0.25">
      <c r="A110" s="71"/>
      <c r="B110" s="97"/>
      <c r="C110" s="97"/>
      <c r="D110" s="99" t="s">
        <v>129</v>
      </c>
      <c r="E110" s="100">
        <v>1</v>
      </c>
      <c r="F110" s="101">
        <v>0</v>
      </c>
      <c r="G110" s="101">
        <v>0</v>
      </c>
      <c r="H110" s="102">
        <v>1</v>
      </c>
      <c r="I110" s="98"/>
      <c r="J110" s="98"/>
      <c r="K110" s="98"/>
    </row>
    <row r="111" spans="1:11" x14ac:dyDescent="0.25">
      <c r="A111" s="71"/>
      <c r="B111" s="97"/>
      <c r="C111" s="97"/>
      <c r="D111" s="99" t="s">
        <v>182</v>
      </c>
      <c r="E111" s="100">
        <v>2</v>
      </c>
      <c r="F111" s="101">
        <v>0</v>
      </c>
      <c r="G111" s="101">
        <v>0</v>
      </c>
      <c r="H111" s="102">
        <v>2</v>
      </c>
      <c r="I111" s="98"/>
      <c r="J111" s="98"/>
      <c r="K111" s="98"/>
    </row>
    <row r="112" spans="1:11" x14ac:dyDescent="0.25">
      <c r="A112" s="71"/>
      <c r="B112" s="97"/>
      <c r="C112" s="97"/>
      <c r="D112" s="99" t="s">
        <v>178</v>
      </c>
      <c r="E112" s="100">
        <v>2</v>
      </c>
      <c r="F112" s="101">
        <v>0</v>
      </c>
      <c r="G112" s="101">
        <v>0</v>
      </c>
      <c r="H112" s="102">
        <v>2</v>
      </c>
      <c r="I112" s="98"/>
      <c r="J112" s="98"/>
      <c r="K112" s="98"/>
    </row>
    <row r="113" spans="1:11" x14ac:dyDescent="0.25">
      <c r="A113" s="71"/>
      <c r="B113" s="97"/>
      <c r="C113" s="97"/>
      <c r="D113" s="99" t="s">
        <v>179</v>
      </c>
      <c r="E113" s="100">
        <v>2</v>
      </c>
      <c r="F113" s="101">
        <v>0</v>
      </c>
      <c r="G113" s="101">
        <v>0</v>
      </c>
      <c r="H113" s="102">
        <v>2</v>
      </c>
      <c r="I113" s="98"/>
      <c r="J113" s="98"/>
      <c r="K113" s="98"/>
    </row>
    <row r="114" spans="1:11" x14ac:dyDescent="0.25">
      <c r="A114" s="71"/>
      <c r="B114" s="97"/>
      <c r="C114" s="97"/>
      <c r="D114" s="99" t="s">
        <v>160</v>
      </c>
      <c r="E114" s="100">
        <v>1</v>
      </c>
      <c r="F114" s="101">
        <v>0</v>
      </c>
      <c r="G114" s="101">
        <v>0</v>
      </c>
      <c r="H114" s="102">
        <v>1</v>
      </c>
      <c r="I114" s="98"/>
      <c r="J114" s="98"/>
      <c r="K114" s="98"/>
    </row>
    <row r="115" spans="1:11" x14ac:dyDescent="0.25">
      <c r="A115" s="71"/>
      <c r="B115" s="97"/>
      <c r="C115" s="97"/>
      <c r="D115" s="99" t="s">
        <v>130</v>
      </c>
      <c r="E115" s="100">
        <v>1</v>
      </c>
      <c r="F115" s="101">
        <v>0</v>
      </c>
      <c r="G115" s="101">
        <v>0</v>
      </c>
      <c r="H115" s="102">
        <v>1</v>
      </c>
      <c r="I115" s="98"/>
      <c r="J115" s="98"/>
      <c r="K115" s="98"/>
    </row>
    <row r="116" spans="1:11" x14ac:dyDescent="0.25">
      <c r="A116" s="71"/>
      <c r="B116" s="97"/>
      <c r="C116" s="97"/>
      <c r="D116" s="99" t="s">
        <v>183</v>
      </c>
      <c r="E116" s="100">
        <v>1</v>
      </c>
      <c r="F116" s="101">
        <v>0</v>
      </c>
      <c r="G116" s="101">
        <v>0</v>
      </c>
      <c r="H116" s="102">
        <v>1</v>
      </c>
      <c r="I116" s="98"/>
      <c r="J116" s="98"/>
      <c r="K116" s="98"/>
    </row>
    <row r="117" spans="1:11" x14ac:dyDescent="0.25">
      <c r="A117" s="71"/>
      <c r="B117" s="97"/>
      <c r="C117" s="97"/>
      <c r="D117" s="99" t="s">
        <v>132</v>
      </c>
      <c r="E117" s="100">
        <v>2</v>
      </c>
      <c r="F117" s="101">
        <v>0</v>
      </c>
      <c r="G117" s="101">
        <v>0</v>
      </c>
      <c r="H117" s="102">
        <v>2</v>
      </c>
      <c r="I117" s="98"/>
      <c r="J117" s="98"/>
      <c r="K117" s="98"/>
    </row>
    <row r="118" spans="1:11" x14ac:dyDescent="0.25">
      <c r="A118" s="71"/>
      <c r="B118" s="97"/>
      <c r="C118" s="97"/>
      <c r="D118" s="99" t="s">
        <v>166</v>
      </c>
      <c r="E118" s="100">
        <v>1</v>
      </c>
      <c r="F118" s="101">
        <v>0</v>
      </c>
      <c r="G118" s="101">
        <v>0</v>
      </c>
      <c r="H118" s="102">
        <v>1</v>
      </c>
      <c r="I118" s="98"/>
      <c r="J118" s="98"/>
      <c r="K118" s="98"/>
    </row>
    <row r="119" spans="1:11" x14ac:dyDescent="0.25">
      <c r="A119" s="71"/>
      <c r="B119" s="97"/>
      <c r="C119" s="97"/>
      <c r="D119" s="99" t="s">
        <v>170</v>
      </c>
      <c r="E119" s="100">
        <v>1</v>
      </c>
      <c r="F119" s="101">
        <v>0</v>
      </c>
      <c r="G119" s="101">
        <v>0</v>
      </c>
      <c r="H119" s="102">
        <v>1</v>
      </c>
      <c r="I119" s="98"/>
      <c r="J119" s="98"/>
      <c r="K119" s="98"/>
    </row>
    <row r="120" spans="1:11" x14ac:dyDescent="0.25">
      <c r="A120" s="71"/>
      <c r="B120" s="97"/>
      <c r="C120" s="97"/>
      <c r="D120" s="99" t="s">
        <v>172</v>
      </c>
      <c r="E120" s="100">
        <v>1</v>
      </c>
      <c r="F120" s="101">
        <v>0</v>
      </c>
      <c r="G120" s="101">
        <v>0</v>
      </c>
      <c r="H120" s="102">
        <v>1</v>
      </c>
      <c r="I120" s="98"/>
      <c r="J120" s="98"/>
      <c r="K120" s="98"/>
    </row>
    <row r="121" spans="1:11" x14ac:dyDescent="0.25">
      <c r="A121" s="71"/>
      <c r="B121" s="97"/>
      <c r="C121" s="97"/>
      <c r="D121" s="99" t="s">
        <v>184</v>
      </c>
      <c r="E121" s="100">
        <v>5</v>
      </c>
      <c r="F121" s="101">
        <v>0</v>
      </c>
      <c r="G121" s="101">
        <v>0</v>
      </c>
      <c r="H121" s="102">
        <v>5</v>
      </c>
      <c r="I121" s="98"/>
      <c r="J121" s="98"/>
      <c r="K121" s="98"/>
    </row>
    <row r="122" spans="1:11" x14ac:dyDescent="0.25">
      <c r="A122" s="104" t="s">
        <v>34</v>
      </c>
      <c r="B122" s="94" t="s">
        <v>10</v>
      </c>
      <c r="C122" s="94" t="s">
        <v>11</v>
      </c>
      <c r="D122" s="154" t="s">
        <v>185</v>
      </c>
      <c r="E122" s="154"/>
      <c r="F122" s="154"/>
      <c r="G122" s="154"/>
      <c r="H122" s="155"/>
      <c r="I122" s="133">
        <f>+SUM(H124:H153)</f>
        <v>392.14000000000004</v>
      </c>
      <c r="J122" s="132"/>
      <c r="K122" s="96">
        <f>+ROUND(+ROUND(I122,2)*ROUND(J122,2),2)</f>
        <v>0</v>
      </c>
    </row>
    <row r="123" spans="1:11" ht="50.1" customHeight="1" x14ac:dyDescent="0.25">
      <c r="A123" s="71"/>
      <c r="B123" s="97"/>
      <c r="C123" s="97"/>
      <c r="D123" s="156" t="s">
        <v>186</v>
      </c>
      <c r="E123" s="156"/>
      <c r="F123" s="156"/>
      <c r="G123" s="156"/>
      <c r="H123" s="157"/>
      <c r="I123" s="98"/>
      <c r="J123" s="98"/>
      <c r="K123" s="98"/>
    </row>
    <row r="124" spans="1:11" x14ac:dyDescent="0.25">
      <c r="A124" s="71"/>
      <c r="B124" s="97"/>
      <c r="C124" s="97"/>
      <c r="D124" s="99" t="s">
        <v>111</v>
      </c>
      <c r="E124" s="106"/>
      <c r="F124" s="106"/>
      <c r="G124" s="106"/>
      <c r="H124" s="107">
        <v>0</v>
      </c>
      <c r="I124" s="98"/>
      <c r="J124" s="98"/>
      <c r="K124" s="98"/>
    </row>
    <row r="125" spans="1:11" x14ac:dyDescent="0.25">
      <c r="A125" s="71"/>
      <c r="B125" s="97"/>
      <c r="C125" s="97"/>
      <c r="D125" s="99" t="s">
        <v>112</v>
      </c>
      <c r="E125" s="106"/>
      <c r="F125" s="106"/>
      <c r="G125" s="106"/>
      <c r="H125" s="107">
        <v>0</v>
      </c>
      <c r="I125" s="98"/>
      <c r="J125" s="98"/>
      <c r="K125" s="98"/>
    </row>
    <row r="126" spans="1:11" x14ac:dyDescent="0.25">
      <c r="A126" s="71"/>
      <c r="B126" s="97"/>
      <c r="C126" s="97"/>
      <c r="D126" s="99" t="s">
        <v>138</v>
      </c>
      <c r="E126" s="100">
        <v>0</v>
      </c>
      <c r="F126" s="100">
        <v>5.72</v>
      </c>
      <c r="G126" s="100">
        <v>4</v>
      </c>
      <c r="H126" s="107">
        <v>22.88</v>
      </c>
      <c r="I126" s="98"/>
      <c r="J126" s="98"/>
      <c r="K126" s="98"/>
    </row>
    <row r="127" spans="1:11" x14ac:dyDescent="0.25">
      <c r="A127" s="71"/>
      <c r="B127" s="97"/>
      <c r="C127" s="97"/>
      <c r="D127" s="103"/>
      <c r="E127" s="100">
        <v>0</v>
      </c>
      <c r="F127" s="100">
        <v>7.87</v>
      </c>
      <c r="G127" s="100">
        <v>4</v>
      </c>
      <c r="H127" s="107">
        <v>31.48</v>
      </c>
      <c r="I127" s="98"/>
      <c r="J127" s="98"/>
      <c r="K127" s="98"/>
    </row>
    <row r="128" spans="1:11" x14ac:dyDescent="0.25">
      <c r="A128" s="71"/>
      <c r="B128" s="97"/>
      <c r="C128" s="97"/>
      <c r="D128" s="99" t="s">
        <v>142</v>
      </c>
      <c r="E128" s="100">
        <v>0</v>
      </c>
      <c r="F128" s="100">
        <v>4.5</v>
      </c>
      <c r="G128" s="100">
        <v>4</v>
      </c>
      <c r="H128" s="107">
        <v>18</v>
      </c>
      <c r="I128" s="98"/>
      <c r="J128" s="98"/>
      <c r="K128" s="98"/>
    </row>
    <row r="129" spans="1:11" x14ac:dyDescent="0.25">
      <c r="A129" s="71"/>
      <c r="B129" s="97"/>
      <c r="C129" s="97"/>
      <c r="D129" s="99" t="s">
        <v>178</v>
      </c>
      <c r="E129" s="100">
        <v>0</v>
      </c>
      <c r="F129" s="100">
        <v>14.45</v>
      </c>
      <c r="G129" s="100">
        <v>4</v>
      </c>
      <c r="H129" s="107">
        <v>57.8</v>
      </c>
      <c r="I129" s="98"/>
      <c r="J129" s="98"/>
      <c r="K129" s="98"/>
    </row>
    <row r="130" spans="1:11" x14ac:dyDescent="0.25">
      <c r="A130" s="71"/>
      <c r="B130" s="97"/>
      <c r="C130" s="97"/>
      <c r="D130" s="103"/>
      <c r="E130" s="100">
        <v>0</v>
      </c>
      <c r="F130" s="100">
        <v>5.8</v>
      </c>
      <c r="G130" s="100">
        <v>4</v>
      </c>
      <c r="H130" s="107">
        <v>23.2</v>
      </c>
      <c r="I130" s="98"/>
      <c r="J130" s="98"/>
      <c r="K130" s="98"/>
    </row>
    <row r="131" spans="1:11" x14ac:dyDescent="0.25">
      <c r="A131" s="71"/>
      <c r="B131" s="97"/>
      <c r="C131" s="97"/>
      <c r="D131" s="99" t="s">
        <v>187</v>
      </c>
      <c r="E131" s="100">
        <v>0</v>
      </c>
      <c r="F131" s="100">
        <v>11.35</v>
      </c>
      <c r="G131" s="100">
        <v>4</v>
      </c>
      <c r="H131" s="107">
        <v>45.4</v>
      </c>
      <c r="I131" s="98"/>
      <c r="J131" s="98"/>
      <c r="K131" s="98"/>
    </row>
    <row r="132" spans="1:11" x14ac:dyDescent="0.25">
      <c r="A132" s="71"/>
      <c r="B132" s="97"/>
      <c r="C132" s="97"/>
      <c r="D132" s="103"/>
      <c r="E132" s="100">
        <v>0</v>
      </c>
      <c r="F132" s="100">
        <v>5.7</v>
      </c>
      <c r="G132" s="100">
        <v>4</v>
      </c>
      <c r="H132" s="107">
        <v>22.8</v>
      </c>
      <c r="I132" s="98"/>
      <c r="J132" s="98"/>
      <c r="K132" s="98"/>
    </row>
    <row r="133" spans="1:11" x14ac:dyDescent="0.25">
      <c r="A133" s="71"/>
      <c r="B133" s="97"/>
      <c r="C133" s="97"/>
      <c r="D133" s="99" t="s">
        <v>149</v>
      </c>
      <c r="E133" s="100">
        <v>0</v>
      </c>
      <c r="F133" s="100">
        <v>4.13</v>
      </c>
      <c r="G133" s="100">
        <v>4</v>
      </c>
      <c r="H133" s="107">
        <v>16.52</v>
      </c>
      <c r="I133" s="98"/>
      <c r="J133" s="98"/>
      <c r="K133" s="98"/>
    </row>
    <row r="134" spans="1:11" x14ac:dyDescent="0.25">
      <c r="A134" s="71"/>
      <c r="B134" s="97"/>
      <c r="C134" s="97"/>
      <c r="D134" s="103"/>
      <c r="E134" s="100">
        <v>0</v>
      </c>
      <c r="F134" s="100">
        <v>4</v>
      </c>
      <c r="G134" s="100">
        <v>4</v>
      </c>
      <c r="H134" s="107">
        <v>16</v>
      </c>
      <c r="I134" s="98"/>
      <c r="J134" s="98"/>
      <c r="K134" s="98"/>
    </row>
    <row r="135" spans="1:11" x14ac:dyDescent="0.25">
      <c r="A135" s="71"/>
      <c r="B135" s="97"/>
      <c r="C135" s="97"/>
      <c r="D135" s="99" t="s">
        <v>113</v>
      </c>
      <c r="E135" s="100"/>
      <c r="F135" s="100"/>
      <c r="G135" s="100"/>
      <c r="H135" s="107">
        <v>0</v>
      </c>
      <c r="I135" s="98"/>
      <c r="J135" s="98"/>
      <c r="K135" s="98"/>
    </row>
    <row r="136" spans="1:11" x14ac:dyDescent="0.25">
      <c r="A136" s="71"/>
      <c r="B136" s="97"/>
      <c r="C136" s="97"/>
      <c r="D136" s="99" t="s">
        <v>114</v>
      </c>
      <c r="E136" s="100"/>
      <c r="F136" s="100"/>
      <c r="G136" s="100"/>
      <c r="H136" s="107">
        <v>0</v>
      </c>
      <c r="I136" s="98"/>
      <c r="J136" s="98"/>
      <c r="K136" s="98"/>
    </row>
    <row r="137" spans="1:11" x14ac:dyDescent="0.25">
      <c r="A137" s="71"/>
      <c r="B137" s="97"/>
      <c r="C137" s="97"/>
      <c r="D137" s="99" t="s">
        <v>127</v>
      </c>
      <c r="E137" s="100">
        <v>0</v>
      </c>
      <c r="F137" s="100">
        <v>3.55</v>
      </c>
      <c r="G137" s="100">
        <v>2.46</v>
      </c>
      <c r="H137" s="107">
        <v>8.73</v>
      </c>
      <c r="I137" s="98"/>
      <c r="J137" s="98"/>
      <c r="K137" s="98"/>
    </row>
    <row r="138" spans="1:11" x14ac:dyDescent="0.25">
      <c r="A138" s="71"/>
      <c r="B138" s="97"/>
      <c r="C138" s="97"/>
      <c r="D138" s="99" t="s">
        <v>128</v>
      </c>
      <c r="E138" s="100">
        <v>0</v>
      </c>
      <c r="F138" s="100">
        <v>2</v>
      </c>
      <c r="G138" s="100">
        <v>2.46</v>
      </c>
      <c r="H138" s="107">
        <v>4.92</v>
      </c>
      <c r="I138" s="98"/>
      <c r="J138" s="98"/>
      <c r="K138" s="98"/>
    </row>
    <row r="139" spans="1:11" x14ac:dyDescent="0.25">
      <c r="A139" s="71"/>
      <c r="B139" s="97"/>
      <c r="C139" s="97"/>
      <c r="D139" s="103"/>
      <c r="E139" s="100">
        <v>0</v>
      </c>
      <c r="F139" s="100">
        <v>1.28</v>
      </c>
      <c r="G139" s="100">
        <v>2.46</v>
      </c>
      <c r="H139" s="107">
        <v>3.15</v>
      </c>
      <c r="I139" s="98"/>
      <c r="J139" s="98"/>
      <c r="K139" s="98"/>
    </row>
    <row r="140" spans="1:11" x14ac:dyDescent="0.25">
      <c r="A140" s="71"/>
      <c r="B140" s="97"/>
      <c r="C140" s="97"/>
      <c r="D140" s="103"/>
      <c r="E140" s="100">
        <v>0</v>
      </c>
      <c r="F140" s="100">
        <v>3.23</v>
      </c>
      <c r="G140" s="100">
        <v>2.86</v>
      </c>
      <c r="H140" s="107">
        <v>9.24</v>
      </c>
      <c r="I140" s="98"/>
      <c r="J140" s="98"/>
      <c r="K140" s="98"/>
    </row>
    <row r="141" spans="1:11" x14ac:dyDescent="0.25">
      <c r="A141" s="71"/>
      <c r="B141" s="97"/>
      <c r="C141" s="97"/>
      <c r="D141" s="99" t="s">
        <v>156</v>
      </c>
      <c r="E141" s="100">
        <v>0</v>
      </c>
      <c r="F141" s="100">
        <v>3.35</v>
      </c>
      <c r="G141" s="100">
        <v>2.86</v>
      </c>
      <c r="H141" s="107">
        <v>9.58</v>
      </c>
      <c r="I141" s="98"/>
      <c r="J141" s="98"/>
      <c r="K141" s="98"/>
    </row>
    <row r="142" spans="1:11" x14ac:dyDescent="0.25">
      <c r="A142" s="71"/>
      <c r="B142" s="97"/>
      <c r="C142" s="97"/>
      <c r="D142" s="103"/>
      <c r="E142" s="100">
        <v>0</v>
      </c>
      <c r="F142" s="100">
        <v>5.95</v>
      </c>
      <c r="G142" s="100">
        <v>2.86</v>
      </c>
      <c r="H142" s="107">
        <v>17.02</v>
      </c>
      <c r="I142" s="98"/>
      <c r="J142" s="98"/>
      <c r="K142" s="98"/>
    </row>
    <row r="143" spans="1:11" x14ac:dyDescent="0.25">
      <c r="A143" s="71"/>
      <c r="B143" s="97"/>
      <c r="C143" s="97"/>
      <c r="D143" s="103"/>
      <c r="E143" s="100">
        <v>0</v>
      </c>
      <c r="F143" s="100">
        <v>1.77</v>
      </c>
      <c r="G143" s="100">
        <v>2.86</v>
      </c>
      <c r="H143" s="107">
        <v>5.0599999999999996</v>
      </c>
      <c r="I143" s="98"/>
      <c r="J143" s="98"/>
      <c r="K143" s="98"/>
    </row>
    <row r="144" spans="1:11" x14ac:dyDescent="0.25">
      <c r="A144" s="71"/>
      <c r="B144" s="97"/>
      <c r="C144" s="97"/>
      <c r="D144" s="103"/>
      <c r="E144" s="100">
        <v>0</v>
      </c>
      <c r="F144" s="100">
        <v>1</v>
      </c>
      <c r="G144" s="100">
        <v>2.86</v>
      </c>
      <c r="H144" s="107">
        <v>2.86</v>
      </c>
      <c r="I144" s="98"/>
      <c r="J144" s="98"/>
      <c r="K144" s="98"/>
    </row>
    <row r="145" spans="1:11" x14ac:dyDescent="0.25">
      <c r="A145" s="71"/>
      <c r="B145" s="97"/>
      <c r="C145" s="97"/>
      <c r="D145" s="103"/>
      <c r="E145" s="100">
        <v>0</v>
      </c>
      <c r="F145" s="100">
        <v>1.75</v>
      </c>
      <c r="G145" s="100">
        <v>2.86</v>
      </c>
      <c r="H145" s="107">
        <v>5.01</v>
      </c>
      <c r="I145" s="98"/>
      <c r="J145" s="98"/>
      <c r="K145" s="98"/>
    </row>
    <row r="146" spans="1:11" x14ac:dyDescent="0.25">
      <c r="A146" s="71"/>
      <c r="B146" s="97"/>
      <c r="C146" s="97"/>
      <c r="D146" s="99" t="s">
        <v>160</v>
      </c>
      <c r="E146" s="100">
        <v>0</v>
      </c>
      <c r="F146" s="100">
        <v>5</v>
      </c>
      <c r="G146" s="100">
        <v>2.86</v>
      </c>
      <c r="H146" s="107">
        <v>14.299999999999999</v>
      </c>
      <c r="I146" s="98"/>
      <c r="J146" s="98"/>
      <c r="K146" s="98"/>
    </row>
    <row r="147" spans="1:11" x14ac:dyDescent="0.25">
      <c r="A147" s="71"/>
      <c r="B147" s="97"/>
      <c r="C147" s="97"/>
      <c r="D147" s="103"/>
      <c r="E147" s="100">
        <v>0</v>
      </c>
      <c r="F147" s="100">
        <v>4.5999999999999996</v>
      </c>
      <c r="G147" s="100">
        <v>2.86</v>
      </c>
      <c r="H147" s="107">
        <v>13.16</v>
      </c>
      <c r="I147" s="98"/>
      <c r="J147" s="98"/>
      <c r="K147" s="98"/>
    </row>
    <row r="148" spans="1:11" x14ac:dyDescent="0.25">
      <c r="A148" s="71"/>
      <c r="B148" s="97"/>
      <c r="C148" s="97"/>
      <c r="D148" s="103"/>
      <c r="E148" s="100">
        <v>0</v>
      </c>
      <c r="F148" s="100">
        <v>2.15</v>
      </c>
      <c r="G148" s="100">
        <v>2.86</v>
      </c>
      <c r="H148" s="107">
        <v>6.15</v>
      </c>
      <c r="I148" s="98"/>
      <c r="J148" s="98"/>
      <c r="K148" s="98"/>
    </row>
    <row r="149" spans="1:11" x14ac:dyDescent="0.25">
      <c r="A149" s="71"/>
      <c r="B149" s="97"/>
      <c r="C149" s="97"/>
      <c r="D149" s="103"/>
      <c r="E149" s="100">
        <v>0</v>
      </c>
      <c r="F149" s="100">
        <v>0.5</v>
      </c>
      <c r="G149" s="100">
        <v>2.86</v>
      </c>
      <c r="H149" s="107">
        <v>1.43</v>
      </c>
      <c r="I149" s="98"/>
      <c r="J149" s="98"/>
      <c r="K149" s="98"/>
    </row>
    <row r="150" spans="1:11" x14ac:dyDescent="0.25">
      <c r="A150" s="71"/>
      <c r="B150" s="97"/>
      <c r="C150" s="97"/>
      <c r="D150" s="99" t="s">
        <v>170</v>
      </c>
      <c r="E150" s="100">
        <v>0</v>
      </c>
      <c r="F150" s="100">
        <v>1.65</v>
      </c>
      <c r="G150" s="100">
        <v>2.86</v>
      </c>
      <c r="H150" s="107">
        <v>4.72</v>
      </c>
      <c r="I150" s="98"/>
      <c r="J150" s="98"/>
      <c r="K150" s="98"/>
    </row>
    <row r="151" spans="1:11" x14ac:dyDescent="0.25">
      <c r="A151" s="71"/>
      <c r="B151" s="97"/>
      <c r="C151" s="97"/>
      <c r="D151" s="103"/>
      <c r="E151" s="100">
        <v>0</v>
      </c>
      <c r="F151" s="100">
        <v>2.35</v>
      </c>
      <c r="G151" s="100">
        <v>2.86</v>
      </c>
      <c r="H151" s="107">
        <v>6.72</v>
      </c>
      <c r="I151" s="98"/>
      <c r="J151" s="98"/>
      <c r="K151" s="98"/>
    </row>
    <row r="152" spans="1:11" x14ac:dyDescent="0.25">
      <c r="A152" s="71"/>
      <c r="B152" s="97"/>
      <c r="C152" s="97"/>
      <c r="D152" s="99" t="s">
        <v>172</v>
      </c>
      <c r="E152" s="100">
        <v>0</v>
      </c>
      <c r="F152" s="100">
        <v>2.1</v>
      </c>
      <c r="G152" s="100">
        <v>2.86</v>
      </c>
      <c r="H152" s="107">
        <v>6.01</v>
      </c>
      <c r="I152" s="98"/>
      <c r="J152" s="98"/>
      <c r="K152" s="98"/>
    </row>
    <row r="153" spans="1:11" x14ac:dyDescent="0.25">
      <c r="A153" s="71"/>
      <c r="B153" s="97"/>
      <c r="C153" s="97"/>
      <c r="D153" s="99" t="s">
        <v>188</v>
      </c>
      <c r="E153" s="100">
        <v>20</v>
      </c>
      <c r="F153" s="100">
        <v>0</v>
      </c>
      <c r="G153" s="100">
        <v>0</v>
      </c>
      <c r="H153" s="107">
        <v>20</v>
      </c>
      <c r="I153" s="98"/>
      <c r="J153" s="98"/>
      <c r="K153" s="98"/>
    </row>
    <row r="154" spans="1:11" x14ac:dyDescent="0.25">
      <c r="A154" s="93" t="s">
        <v>35</v>
      </c>
      <c r="B154" s="94" t="s">
        <v>10</v>
      </c>
      <c r="C154" s="94" t="s">
        <v>11</v>
      </c>
      <c r="D154" s="154" t="s">
        <v>189</v>
      </c>
      <c r="E154" s="154"/>
      <c r="F154" s="154"/>
      <c r="G154" s="154"/>
      <c r="H154" s="155"/>
      <c r="I154" s="95">
        <v>198</v>
      </c>
      <c r="J154" s="132"/>
      <c r="K154" s="96">
        <f>+ROUND(+ROUND(I154,2)*ROUND(J154,2),2)</f>
        <v>0</v>
      </c>
    </row>
    <row r="155" spans="1:11" ht="50.1" customHeight="1" x14ac:dyDescent="0.25">
      <c r="A155" s="71"/>
      <c r="B155" s="97"/>
      <c r="C155" s="97"/>
      <c r="D155" s="156" t="s">
        <v>190</v>
      </c>
      <c r="E155" s="156"/>
      <c r="F155" s="156"/>
      <c r="G155" s="156"/>
      <c r="H155" s="157"/>
      <c r="I155" s="98"/>
      <c r="J155" s="98"/>
      <c r="K155" s="98"/>
    </row>
    <row r="156" spans="1:11" x14ac:dyDescent="0.25">
      <c r="A156" s="71"/>
      <c r="B156" s="97"/>
      <c r="C156" s="97"/>
      <c r="D156" s="99" t="s">
        <v>111</v>
      </c>
      <c r="E156" s="100"/>
      <c r="F156" s="101"/>
      <c r="G156" s="101"/>
      <c r="H156" s="102">
        <v>0</v>
      </c>
      <c r="I156" s="98"/>
      <c r="J156" s="98"/>
      <c r="K156" s="98"/>
    </row>
    <row r="157" spans="1:11" x14ac:dyDescent="0.25">
      <c r="A157" s="71"/>
      <c r="B157" s="97"/>
      <c r="C157" s="97"/>
      <c r="D157" s="99" t="s">
        <v>112</v>
      </c>
      <c r="E157" s="100"/>
      <c r="F157" s="101"/>
      <c r="G157" s="101"/>
      <c r="H157" s="102">
        <v>0</v>
      </c>
      <c r="I157" s="98"/>
      <c r="J157" s="98"/>
      <c r="K157" s="98"/>
    </row>
    <row r="158" spans="1:11" x14ac:dyDescent="0.25">
      <c r="A158" s="71"/>
      <c r="B158" s="97"/>
      <c r="C158" s="97"/>
      <c r="D158" s="99" t="s">
        <v>144</v>
      </c>
      <c r="E158" s="100">
        <v>0</v>
      </c>
      <c r="F158" s="101">
        <v>24.65</v>
      </c>
      <c r="G158" s="101">
        <v>4</v>
      </c>
      <c r="H158" s="102">
        <v>98.6</v>
      </c>
      <c r="I158" s="98"/>
      <c r="J158" s="98"/>
      <c r="K158" s="98"/>
    </row>
    <row r="159" spans="1:11" x14ac:dyDescent="0.25">
      <c r="A159" s="71"/>
      <c r="B159" s="97"/>
      <c r="C159" s="97"/>
      <c r="D159" s="99" t="s">
        <v>126</v>
      </c>
      <c r="E159" s="100">
        <v>0</v>
      </c>
      <c r="F159" s="101">
        <v>19.850000000000001</v>
      </c>
      <c r="G159" s="101">
        <v>4</v>
      </c>
      <c r="H159" s="102">
        <v>79.400000000000006</v>
      </c>
      <c r="I159" s="98"/>
      <c r="J159" s="98"/>
      <c r="K159" s="98"/>
    </row>
    <row r="160" spans="1:11" x14ac:dyDescent="0.25">
      <c r="A160" s="71"/>
      <c r="B160" s="97"/>
      <c r="C160" s="97"/>
      <c r="D160" s="99" t="s">
        <v>188</v>
      </c>
      <c r="E160" s="100">
        <v>20</v>
      </c>
      <c r="F160" s="101">
        <v>0</v>
      </c>
      <c r="G160" s="101">
        <v>0</v>
      </c>
      <c r="H160" s="102">
        <v>20</v>
      </c>
      <c r="I160" s="98"/>
      <c r="J160" s="98"/>
      <c r="K160" s="98"/>
    </row>
    <row r="161" spans="1:11" x14ac:dyDescent="0.25">
      <c r="A161" s="93" t="s">
        <v>36</v>
      </c>
      <c r="B161" s="94" t="s">
        <v>10</v>
      </c>
      <c r="C161" s="94" t="s">
        <v>11</v>
      </c>
      <c r="D161" s="154" t="s">
        <v>191</v>
      </c>
      <c r="E161" s="154"/>
      <c r="F161" s="154"/>
      <c r="G161" s="154"/>
      <c r="H161" s="155"/>
      <c r="I161" s="95">
        <v>39.75</v>
      </c>
      <c r="J161" s="132"/>
      <c r="K161" s="96">
        <f>+ROUND(+ROUND(I161,2)*ROUND(J161,2),2)</f>
        <v>0</v>
      </c>
    </row>
    <row r="162" spans="1:11" ht="80.099999999999994" customHeight="1" x14ac:dyDescent="0.25">
      <c r="A162" s="71"/>
      <c r="B162" s="97"/>
      <c r="C162" s="97"/>
      <c r="D162" s="156" t="s">
        <v>192</v>
      </c>
      <c r="E162" s="156"/>
      <c r="F162" s="156"/>
      <c r="G162" s="156"/>
      <c r="H162" s="157"/>
      <c r="I162" s="98"/>
      <c r="J162" s="98"/>
      <c r="K162" s="98"/>
    </row>
    <row r="163" spans="1:11" x14ac:dyDescent="0.25">
      <c r="A163" s="71"/>
      <c r="B163" s="97"/>
      <c r="C163" s="97"/>
      <c r="D163" s="99" t="s">
        <v>111</v>
      </c>
      <c r="E163" s="100"/>
      <c r="F163" s="101"/>
      <c r="G163" s="101"/>
      <c r="H163" s="102">
        <v>0</v>
      </c>
      <c r="I163" s="98"/>
      <c r="J163" s="98"/>
      <c r="K163" s="98"/>
    </row>
    <row r="164" spans="1:11" x14ac:dyDescent="0.25">
      <c r="A164" s="71"/>
      <c r="B164" s="97"/>
      <c r="C164" s="97"/>
      <c r="D164" s="99" t="s">
        <v>193</v>
      </c>
      <c r="E164" s="100">
        <v>17.75</v>
      </c>
      <c r="F164" s="101">
        <v>0</v>
      </c>
      <c r="G164" s="101">
        <v>0</v>
      </c>
      <c r="H164" s="102">
        <v>17.75</v>
      </c>
      <c r="I164" s="98"/>
      <c r="J164" s="98"/>
      <c r="K164" s="98"/>
    </row>
    <row r="165" spans="1:11" x14ac:dyDescent="0.25">
      <c r="A165" s="71"/>
      <c r="B165" s="97"/>
      <c r="C165" s="97"/>
      <c r="D165" s="99" t="s">
        <v>113</v>
      </c>
      <c r="E165" s="100"/>
      <c r="F165" s="101"/>
      <c r="G165" s="101"/>
      <c r="H165" s="102">
        <v>0</v>
      </c>
      <c r="I165" s="98"/>
      <c r="J165" s="98"/>
      <c r="K165" s="98"/>
    </row>
    <row r="166" spans="1:11" x14ac:dyDescent="0.25">
      <c r="A166" s="71"/>
      <c r="B166" s="97"/>
      <c r="C166" s="97"/>
      <c r="D166" s="99" t="s">
        <v>194</v>
      </c>
      <c r="E166" s="100">
        <v>22</v>
      </c>
      <c r="F166" s="101">
        <v>0</v>
      </c>
      <c r="G166" s="101">
        <v>0</v>
      </c>
      <c r="H166" s="102">
        <v>22</v>
      </c>
      <c r="I166" s="98"/>
      <c r="J166" s="98"/>
      <c r="K166" s="98"/>
    </row>
    <row r="167" spans="1:11" x14ac:dyDescent="0.25">
      <c r="A167" s="93" t="s">
        <v>37</v>
      </c>
      <c r="B167" s="94" t="s">
        <v>10</v>
      </c>
      <c r="C167" s="94" t="s">
        <v>11</v>
      </c>
      <c r="D167" s="154" t="s">
        <v>195</v>
      </c>
      <c r="E167" s="154"/>
      <c r="F167" s="154"/>
      <c r="G167" s="154"/>
      <c r="H167" s="155"/>
      <c r="I167" s="95">
        <v>8.1</v>
      </c>
      <c r="J167" s="132"/>
      <c r="K167" s="96">
        <f>+ROUND(+ROUND(I167,2)*ROUND(J167,2),2)</f>
        <v>0</v>
      </c>
    </row>
    <row r="168" spans="1:11" ht="80.099999999999994" customHeight="1" x14ac:dyDescent="0.25">
      <c r="A168" s="71"/>
      <c r="B168" s="97"/>
      <c r="C168" s="97"/>
      <c r="D168" s="156" t="s">
        <v>196</v>
      </c>
      <c r="E168" s="156"/>
      <c r="F168" s="156"/>
      <c r="G168" s="156"/>
      <c r="H168" s="157"/>
      <c r="I168" s="98"/>
      <c r="J168" s="98"/>
      <c r="K168" s="98"/>
    </row>
    <row r="169" spans="1:11" x14ac:dyDescent="0.25">
      <c r="A169" s="71"/>
      <c r="B169" s="97"/>
      <c r="C169" s="97"/>
      <c r="D169" s="99" t="s">
        <v>113</v>
      </c>
      <c r="E169" s="100"/>
      <c r="F169" s="101"/>
      <c r="G169" s="101"/>
      <c r="H169" s="102">
        <v>0</v>
      </c>
      <c r="I169" s="98"/>
      <c r="J169" s="98"/>
      <c r="K169" s="98"/>
    </row>
    <row r="170" spans="1:11" x14ac:dyDescent="0.25">
      <c r="A170" s="71"/>
      <c r="B170" s="97"/>
      <c r="C170" s="97"/>
      <c r="D170" s="99" t="s">
        <v>114</v>
      </c>
      <c r="E170" s="100"/>
      <c r="F170" s="101"/>
      <c r="G170" s="101"/>
      <c r="H170" s="102">
        <v>0</v>
      </c>
      <c r="I170" s="98"/>
      <c r="J170" s="98"/>
      <c r="K170" s="98"/>
    </row>
    <row r="171" spans="1:11" x14ac:dyDescent="0.25">
      <c r="A171" s="71"/>
      <c r="B171" s="97"/>
      <c r="C171" s="97"/>
      <c r="D171" s="99" t="s">
        <v>170</v>
      </c>
      <c r="E171" s="100">
        <v>4.2</v>
      </c>
      <c r="F171" s="101">
        <v>0</v>
      </c>
      <c r="G171" s="101">
        <v>0</v>
      </c>
      <c r="H171" s="102">
        <v>4.2</v>
      </c>
      <c r="I171" s="98"/>
      <c r="J171" s="98"/>
      <c r="K171" s="98"/>
    </row>
    <row r="172" spans="1:11" x14ac:dyDescent="0.25">
      <c r="A172" s="71"/>
      <c r="B172" s="97"/>
      <c r="C172" s="97"/>
      <c r="D172" s="99" t="s">
        <v>172</v>
      </c>
      <c r="E172" s="100">
        <v>3.9</v>
      </c>
      <c r="F172" s="101">
        <v>0</v>
      </c>
      <c r="G172" s="101">
        <v>0</v>
      </c>
      <c r="H172" s="102">
        <v>3.9</v>
      </c>
      <c r="I172" s="98"/>
      <c r="J172" s="98"/>
      <c r="K172" s="98"/>
    </row>
    <row r="173" spans="1:11" x14ac:dyDescent="0.25">
      <c r="A173" s="93" t="s">
        <v>38</v>
      </c>
      <c r="B173" s="94" t="s">
        <v>10</v>
      </c>
      <c r="C173" s="94" t="s">
        <v>11</v>
      </c>
      <c r="D173" s="154" t="s">
        <v>197</v>
      </c>
      <c r="E173" s="154"/>
      <c r="F173" s="154"/>
      <c r="G173" s="154"/>
      <c r="H173" s="155"/>
      <c r="I173" s="95">
        <v>8.1</v>
      </c>
      <c r="J173" s="132"/>
      <c r="K173" s="96">
        <f>+ROUND(+ROUND(I173,2)*ROUND(J173,2),2)</f>
        <v>0</v>
      </c>
    </row>
    <row r="174" spans="1:11" ht="80.099999999999994" customHeight="1" x14ac:dyDescent="0.25">
      <c r="A174" s="71"/>
      <c r="B174" s="97"/>
      <c r="C174" s="97"/>
      <c r="D174" s="156" t="s">
        <v>198</v>
      </c>
      <c r="E174" s="156"/>
      <c r="F174" s="156"/>
      <c r="G174" s="156"/>
      <c r="H174" s="157"/>
      <c r="I174" s="98"/>
      <c r="J174" s="98"/>
      <c r="K174" s="98"/>
    </row>
    <row r="175" spans="1:11" x14ac:dyDescent="0.25">
      <c r="A175" s="71"/>
      <c r="B175" s="97"/>
      <c r="C175" s="97"/>
      <c r="D175" s="99" t="s">
        <v>113</v>
      </c>
      <c r="E175" s="100"/>
      <c r="F175" s="101"/>
      <c r="G175" s="101"/>
      <c r="H175" s="102">
        <v>0</v>
      </c>
      <c r="I175" s="98"/>
      <c r="J175" s="98"/>
      <c r="K175" s="98"/>
    </row>
    <row r="176" spans="1:11" x14ac:dyDescent="0.25">
      <c r="A176" s="71"/>
      <c r="B176" s="97"/>
      <c r="C176" s="97"/>
      <c r="D176" s="99" t="s">
        <v>114</v>
      </c>
      <c r="E176" s="100"/>
      <c r="F176" s="101"/>
      <c r="G176" s="101"/>
      <c r="H176" s="102">
        <v>0</v>
      </c>
      <c r="I176" s="98"/>
      <c r="J176" s="98"/>
      <c r="K176" s="98"/>
    </row>
    <row r="177" spans="1:11" x14ac:dyDescent="0.25">
      <c r="A177" s="71"/>
      <c r="B177" s="97"/>
      <c r="C177" s="97"/>
      <c r="D177" s="99" t="s">
        <v>170</v>
      </c>
      <c r="E177" s="100">
        <v>4.2</v>
      </c>
      <c r="F177" s="101">
        <v>0</v>
      </c>
      <c r="G177" s="101">
        <v>0</v>
      </c>
      <c r="H177" s="102">
        <v>4.2</v>
      </c>
      <c r="I177" s="98"/>
      <c r="J177" s="98"/>
      <c r="K177" s="98"/>
    </row>
    <row r="178" spans="1:11" x14ac:dyDescent="0.25">
      <c r="A178" s="71"/>
      <c r="B178" s="97"/>
      <c r="C178" s="97"/>
      <c r="D178" s="99" t="s">
        <v>172</v>
      </c>
      <c r="E178" s="100">
        <v>3.9</v>
      </c>
      <c r="F178" s="101">
        <v>0</v>
      </c>
      <c r="G178" s="101">
        <v>0</v>
      </c>
      <c r="H178" s="102">
        <v>3.9</v>
      </c>
      <c r="I178" s="98"/>
      <c r="J178" s="98"/>
      <c r="K178" s="98"/>
    </row>
    <row r="179" spans="1:11" x14ac:dyDescent="0.25">
      <c r="A179" s="104" t="s">
        <v>39</v>
      </c>
      <c r="B179" s="94" t="s">
        <v>10</v>
      </c>
      <c r="C179" s="94" t="s">
        <v>11</v>
      </c>
      <c r="D179" s="154" t="s">
        <v>199</v>
      </c>
      <c r="E179" s="154"/>
      <c r="F179" s="154"/>
      <c r="G179" s="154"/>
      <c r="H179" s="155"/>
      <c r="I179" s="135">
        <f>+SUM(H181:H191)</f>
        <v>89.5</v>
      </c>
      <c r="J179" s="132"/>
      <c r="K179" s="96">
        <f>+ROUND(+ROUND(I179,2)*ROUND(J179,2),2)</f>
        <v>0</v>
      </c>
    </row>
    <row r="180" spans="1:11" ht="60" customHeight="1" x14ac:dyDescent="0.25">
      <c r="A180" s="71"/>
      <c r="B180" s="97"/>
      <c r="C180" s="97"/>
      <c r="D180" s="156" t="s">
        <v>200</v>
      </c>
      <c r="E180" s="156"/>
      <c r="F180" s="156"/>
      <c r="G180" s="156"/>
      <c r="H180" s="157"/>
      <c r="I180" s="108"/>
      <c r="J180" s="98"/>
      <c r="K180" s="98"/>
    </row>
    <row r="181" spans="1:11" x14ac:dyDescent="0.25">
      <c r="A181" s="71"/>
      <c r="B181" s="97"/>
      <c r="C181" s="97"/>
      <c r="D181" s="99" t="s">
        <v>111</v>
      </c>
      <c r="E181" s="109"/>
      <c r="F181" s="109"/>
      <c r="G181" s="109"/>
      <c r="H181" s="134">
        <v>0</v>
      </c>
      <c r="I181" s="108"/>
      <c r="J181" s="98"/>
      <c r="K181" s="98"/>
    </row>
    <row r="182" spans="1:11" x14ac:dyDescent="0.25">
      <c r="A182" s="71"/>
      <c r="B182" s="97"/>
      <c r="C182" s="97"/>
      <c r="D182" s="99" t="s">
        <v>112</v>
      </c>
      <c r="E182" s="109"/>
      <c r="F182" s="109"/>
      <c r="G182" s="109"/>
      <c r="H182" s="134">
        <v>0</v>
      </c>
      <c r="I182" s="108"/>
      <c r="J182" s="98"/>
      <c r="K182" s="98"/>
    </row>
    <row r="183" spans="1:11" x14ac:dyDescent="0.25">
      <c r="A183" s="71"/>
      <c r="B183" s="97"/>
      <c r="C183" s="97"/>
      <c r="D183" s="99" t="s">
        <v>201</v>
      </c>
      <c r="E183" s="110">
        <v>0</v>
      </c>
      <c r="F183" s="110">
        <v>5.62</v>
      </c>
      <c r="G183" s="110">
        <v>1.5</v>
      </c>
      <c r="H183" s="134">
        <v>8.43</v>
      </c>
      <c r="I183" s="108"/>
      <c r="J183" s="98"/>
      <c r="K183" s="98"/>
    </row>
    <row r="184" spans="1:11" x14ac:dyDescent="0.25">
      <c r="A184" s="71"/>
      <c r="B184" s="97"/>
      <c r="C184" s="97"/>
      <c r="D184" s="103"/>
      <c r="E184" s="110">
        <v>0</v>
      </c>
      <c r="F184" s="110">
        <v>7.35</v>
      </c>
      <c r="G184" s="110">
        <v>1.5</v>
      </c>
      <c r="H184" s="134">
        <v>11.03</v>
      </c>
      <c r="I184" s="108"/>
      <c r="J184" s="98"/>
      <c r="K184" s="98"/>
    </row>
    <row r="185" spans="1:11" x14ac:dyDescent="0.25">
      <c r="A185" s="71"/>
      <c r="B185" s="97"/>
      <c r="C185" s="97"/>
      <c r="D185" s="103"/>
      <c r="E185" s="110">
        <v>0</v>
      </c>
      <c r="F185" s="110">
        <v>4.42</v>
      </c>
      <c r="G185" s="110">
        <v>1.5</v>
      </c>
      <c r="H185" s="134">
        <v>6.63</v>
      </c>
      <c r="I185" s="108"/>
      <c r="J185" s="98"/>
      <c r="K185" s="98"/>
    </row>
    <row r="186" spans="1:11" x14ac:dyDescent="0.25">
      <c r="A186" s="71"/>
      <c r="B186" s="97"/>
      <c r="C186" s="97"/>
      <c r="D186" s="103"/>
      <c r="E186" s="110">
        <v>0</v>
      </c>
      <c r="F186" s="110">
        <v>3.43</v>
      </c>
      <c r="G186" s="110">
        <v>1.5</v>
      </c>
      <c r="H186" s="134">
        <v>5.15</v>
      </c>
      <c r="I186" s="108"/>
      <c r="J186" s="98"/>
      <c r="K186" s="98"/>
    </row>
    <row r="187" spans="1:11" x14ac:dyDescent="0.25">
      <c r="A187" s="71"/>
      <c r="B187" s="97"/>
      <c r="C187" s="97"/>
      <c r="D187" s="99" t="s">
        <v>144</v>
      </c>
      <c r="E187" s="110">
        <v>0</v>
      </c>
      <c r="F187" s="110">
        <v>24.62</v>
      </c>
      <c r="G187" s="110">
        <v>1.5</v>
      </c>
      <c r="H187" s="134">
        <v>36.93</v>
      </c>
      <c r="I187" s="108"/>
      <c r="J187" s="98"/>
      <c r="K187" s="98"/>
    </row>
    <row r="188" spans="1:11" x14ac:dyDescent="0.25">
      <c r="A188" s="71"/>
      <c r="B188" s="97"/>
      <c r="C188" s="97"/>
      <c r="D188" s="99" t="s">
        <v>113</v>
      </c>
      <c r="E188" s="110"/>
      <c r="F188" s="110"/>
      <c r="G188" s="110"/>
      <c r="H188" s="134">
        <v>0</v>
      </c>
      <c r="I188" s="108"/>
      <c r="J188" s="98"/>
      <c r="K188" s="98"/>
    </row>
    <row r="189" spans="1:11" x14ac:dyDescent="0.25">
      <c r="A189" s="71"/>
      <c r="B189" s="97"/>
      <c r="C189" s="97"/>
      <c r="D189" s="99" t="s">
        <v>114</v>
      </c>
      <c r="E189" s="110"/>
      <c r="F189" s="110"/>
      <c r="G189" s="110"/>
      <c r="H189" s="134">
        <v>0</v>
      </c>
      <c r="I189" s="108"/>
      <c r="J189" s="98"/>
      <c r="K189" s="98"/>
    </row>
    <row r="190" spans="1:11" x14ac:dyDescent="0.25">
      <c r="A190" s="71"/>
      <c r="B190" s="97"/>
      <c r="C190" s="97"/>
      <c r="D190" s="99" t="s">
        <v>170</v>
      </c>
      <c r="E190" s="110">
        <v>0</v>
      </c>
      <c r="F190" s="110">
        <v>7.22</v>
      </c>
      <c r="G190" s="110">
        <v>1.5</v>
      </c>
      <c r="H190" s="134">
        <v>10.83</v>
      </c>
      <c r="I190" s="108"/>
      <c r="J190" s="98"/>
      <c r="K190" s="98"/>
    </row>
    <row r="191" spans="1:11" x14ac:dyDescent="0.25">
      <c r="A191" s="71"/>
      <c r="B191" s="97"/>
      <c r="C191" s="97"/>
      <c r="D191" s="99" t="s">
        <v>172</v>
      </c>
      <c r="E191" s="110">
        <v>0</v>
      </c>
      <c r="F191" s="110">
        <v>7</v>
      </c>
      <c r="G191" s="110">
        <v>1.5</v>
      </c>
      <c r="H191" s="134">
        <v>10.5</v>
      </c>
      <c r="I191" s="108"/>
      <c r="J191" s="98"/>
      <c r="K191" s="98"/>
    </row>
    <row r="192" spans="1:11" x14ac:dyDescent="0.25">
      <c r="A192" s="93" t="s">
        <v>40</v>
      </c>
      <c r="B192" s="94" t="s">
        <v>10</v>
      </c>
      <c r="C192" s="94" t="s">
        <v>11</v>
      </c>
      <c r="D192" s="154" t="s">
        <v>202</v>
      </c>
      <c r="E192" s="154"/>
      <c r="F192" s="154"/>
      <c r="G192" s="154"/>
      <c r="H192" s="155"/>
      <c r="I192" s="95">
        <v>316.08</v>
      </c>
      <c r="J192" s="132"/>
      <c r="K192" s="96">
        <f>+ROUND(+ROUND(I192,2)*ROUND(J192,2),2)</f>
        <v>0</v>
      </c>
    </row>
    <row r="193" spans="1:11" ht="60" customHeight="1" x14ac:dyDescent="0.25">
      <c r="A193" s="71"/>
      <c r="B193" s="97"/>
      <c r="C193" s="97"/>
      <c r="D193" s="156" t="s">
        <v>203</v>
      </c>
      <c r="E193" s="156"/>
      <c r="F193" s="156"/>
      <c r="G193" s="156"/>
      <c r="H193" s="157"/>
      <c r="I193" s="98"/>
      <c r="J193" s="98"/>
      <c r="K193" s="98"/>
    </row>
    <row r="194" spans="1:11" x14ac:dyDescent="0.25">
      <c r="A194" s="71"/>
      <c r="B194" s="97"/>
      <c r="C194" s="97"/>
      <c r="D194" s="99" t="s">
        <v>111</v>
      </c>
      <c r="E194" s="100"/>
      <c r="F194" s="101"/>
      <c r="G194" s="101"/>
      <c r="H194" s="102">
        <v>0</v>
      </c>
      <c r="I194" s="98"/>
      <c r="J194" s="98"/>
      <c r="K194" s="98"/>
    </row>
    <row r="195" spans="1:11" x14ac:dyDescent="0.25">
      <c r="A195" s="71"/>
      <c r="B195" s="97"/>
      <c r="C195" s="97"/>
      <c r="D195" s="99" t="s">
        <v>112</v>
      </c>
      <c r="E195" s="100"/>
      <c r="F195" s="101"/>
      <c r="G195" s="101"/>
      <c r="H195" s="102">
        <v>0</v>
      </c>
      <c r="I195" s="98"/>
      <c r="J195" s="98"/>
      <c r="K195" s="98"/>
    </row>
    <row r="196" spans="1:11" x14ac:dyDescent="0.25">
      <c r="A196" s="71"/>
      <c r="B196" s="97"/>
      <c r="C196" s="97"/>
      <c r="D196" s="99" t="s">
        <v>178</v>
      </c>
      <c r="E196" s="100">
        <v>0</v>
      </c>
      <c r="F196" s="101">
        <v>14.45</v>
      </c>
      <c r="G196" s="101">
        <v>4</v>
      </c>
      <c r="H196" s="102">
        <v>57.8</v>
      </c>
      <c r="I196" s="98"/>
      <c r="J196" s="98"/>
      <c r="K196" s="98"/>
    </row>
    <row r="197" spans="1:11" x14ac:dyDescent="0.25">
      <c r="A197" s="71"/>
      <c r="B197" s="97"/>
      <c r="C197" s="97"/>
      <c r="D197" s="103"/>
      <c r="E197" s="100">
        <v>0</v>
      </c>
      <c r="F197" s="101">
        <v>5.8</v>
      </c>
      <c r="G197" s="101">
        <v>4</v>
      </c>
      <c r="H197" s="102">
        <v>23.2</v>
      </c>
      <c r="I197" s="98"/>
      <c r="J197" s="98"/>
      <c r="K197" s="98"/>
    </row>
    <row r="198" spans="1:11" x14ac:dyDescent="0.25">
      <c r="A198" s="71"/>
      <c r="B198" s="97"/>
      <c r="C198" s="97"/>
      <c r="D198" s="99" t="s">
        <v>187</v>
      </c>
      <c r="E198" s="100">
        <v>0</v>
      </c>
      <c r="F198" s="101">
        <v>11.35</v>
      </c>
      <c r="G198" s="101">
        <v>4</v>
      </c>
      <c r="H198" s="102">
        <v>45.4</v>
      </c>
      <c r="I198" s="98"/>
      <c r="J198" s="98"/>
      <c r="K198" s="98"/>
    </row>
    <row r="199" spans="1:11" x14ac:dyDescent="0.25">
      <c r="A199" s="71"/>
      <c r="B199" s="97"/>
      <c r="C199" s="97"/>
      <c r="D199" s="103"/>
      <c r="E199" s="100">
        <v>0</v>
      </c>
      <c r="F199" s="101">
        <v>5.7</v>
      </c>
      <c r="G199" s="101">
        <v>4</v>
      </c>
      <c r="H199" s="102">
        <v>22.8</v>
      </c>
      <c r="I199" s="98"/>
      <c r="J199" s="98"/>
      <c r="K199" s="98"/>
    </row>
    <row r="200" spans="1:11" x14ac:dyDescent="0.25">
      <c r="A200" s="71"/>
      <c r="B200" s="97"/>
      <c r="C200" s="97"/>
      <c r="D200" s="99" t="s">
        <v>113</v>
      </c>
      <c r="E200" s="100"/>
      <c r="F200" s="101"/>
      <c r="G200" s="101"/>
      <c r="H200" s="102">
        <v>0</v>
      </c>
      <c r="I200" s="98"/>
      <c r="J200" s="98"/>
      <c r="K200" s="98"/>
    </row>
    <row r="201" spans="1:11" x14ac:dyDescent="0.25">
      <c r="A201" s="71"/>
      <c r="B201" s="97"/>
      <c r="C201" s="97"/>
      <c r="D201" s="99" t="s">
        <v>114</v>
      </c>
      <c r="E201" s="100"/>
      <c r="F201" s="101"/>
      <c r="G201" s="101"/>
      <c r="H201" s="102">
        <v>0</v>
      </c>
      <c r="I201" s="98"/>
      <c r="J201" s="98"/>
      <c r="K201" s="98"/>
    </row>
    <row r="202" spans="1:11" x14ac:dyDescent="0.25">
      <c r="A202" s="71"/>
      <c r="B202" s="97"/>
      <c r="C202" s="97"/>
      <c r="D202" s="99" t="s">
        <v>178</v>
      </c>
      <c r="E202" s="100">
        <v>0</v>
      </c>
      <c r="F202" s="101">
        <v>16.899999999999999</v>
      </c>
      <c r="G202" s="101">
        <v>4</v>
      </c>
      <c r="H202" s="102">
        <v>67.599999999999994</v>
      </c>
      <c r="I202" s="98"/>
      <c r="J202" s="98"/>
      <c r="K202" s="98"/>
    </row>
    <row r="203" spans="1:11" x14ac:dyDescent="0.25">
      <c r="A203" s="71"/>
      <c r="B203" s="97"/>
      <c r="C203" s="97"/>
      <c r="D203" s="103"/>
      <c r="E203" s="100">
        <v>0</v>
      </c>
      <c r="F203" s="101">
        <v>5.6</v>
      </c>
      <c r="G203" s="101">
        <v>4</v>
      </c>
      <c r="H203" s="102">
        <v>22.4</v>
      </c>
      <c r="I203" s="98"/>
      <c r="J203" s="98"/>
      <c r="K203" s="98"/>
    </row>
    <row r="204" spans="1:11" x14ac:dyDescent="0.25">
      <c r="A204" s="71"/>
      <c r="B204" s="97"/>
      <c r="C204" s="97"/>
      <c r="D204" s="99" t="s">
        <v>179</v>
      </c>
      <c r="E204" s="100">
        <v>0</v>
      </c>
      <c r="F204" s="101">
        <v>13.92</v>
      </c>
      <c r="G204" s="101">
        <v>4</v>
      </c>
      <c r="H204" s="102">
        <v>55.68</v>
      </c>
      <c r="I204" s="98"/>
      <c r="J204" s="98"/>
      <c r="K204" s="98"/>
    </row>
    <row r="205" spans="1:11" x14ac:dyDescent="0.25">
      <c r="A205" s="71"/>
      <c r="B205" s="97"/>
      <c r="C205" s="97"/>
      <c r="D205" s="103"/>
      <c r="E205" s="100">
        <v>0</v>
      </c>
      <c r="F205" s="101">
        <v>5.3</v>
      </c>
      <c r="G205" s="101">
        <v>4</v>
      </c>
      <c r="H205" s="102">
        <v>21.2</v>
      </c>
      <c r="I205" s="98"/>
      <c r="J205" s="98"/>
      <c r="K205" s="98"/>
    </row>
    <row r="206" spans="1:11" ht="22.5" customHeight="1" x14ac:dyDescent="0.25">
      <c r="A206" s="93" t="s">
        <v>41</v>
      </c>
      <c r="B206" s="94" t="s">
        <v>10</v>
      </c>
      <c r="C206" s="94" t="s">
        <v>11</v>
      </c>
      <c r="D206" s="154" t="s">
        <v>204</v>
      </c>
      <c r="E206" s="154"/>
      <c r="F206" s="154"/>
      <c r="G206" s="154"/>
      <c r="H206" s="155"/>
      <c r="I206" s="95">
        <v>7.2</v>
      </c>
      <c r="J206" s="132"/>
      <c r="K206" s="96">
        <f>+ROUND(+ROUND(I206,2)*ROUND(J206,2),2)</f>
        <v>0</v>
      </c>
    </row>
    <row r="207" spans="1:11" ht="65.099999999999994" customHeight="1" x14ac:dyDescent="0.25">
      <c r="A207" s="71"/>
      <c r="B207" s="97"/>
      <c r="C207" s="97"/>
      <c r="D207" s="156" t="s">
        <v>205</v>
      </c>
      <c r="E207" s="156"/>
      <c r="F207" s="156"/>
      <c r="G207" s="156"/>
      <c r="H207" s="157"/>
      <c r="I207" s="98"/>
      <c r="J207" s="98"/>
      <c r="K207" s="98"/>
    </row>
    <row r="208" spans="1:11" x14ac:dyDescent="0.25">
      <c r="A208" s="71"/>
      <c r="B208" s="97"/>
      <c r="C208" s="97"/>
      <c r="D208" s="99" t="s">
        <v>111</v>
      </c>
      <c r="E208" s="100"/>
      <c r="F208" s="101"/>
      <c r="G208" s="101"/>
      <c r="H208" s="102">
        <v>0</v>
      </c>
      <c r="I208" s="98"/>
      <c r="J208" s="98"/>
      <c r="K208" s="98"/>
    </row>
    <row r="209" spans="1:11" x14ac:dyDescent="0.25">
      <c r="A209" s="71"/>
      <c r="B209" s="97"/>
      <c r="C209" s="97"/>
      <c r="D209" s="99" t="s">
        <v>112</v>
      </c>
      <c r="E209" s="100"/>
      <c r="F209" s="101"/>
      <c r="G209" s="101"/>
      <c r="H209" s="102">
        <v>0</v>
      </c>
      <c r="I209" s="98"/>
      <c r="J209" s="98"/>
      <c r="K209" s="98"/>
    </row>
    <row r="210" spans="1:11" x14ac:dyDescent="0.25">
      <c r="A210" s="71"/>
      <c r="B210" s="97"/>
      <c r="C210" s="97"/>
      <c r="D210" s="99" t="s">
        <v>206</v>
      </c>
      <c r="E210" s="100">
        <v>0</v>
      </c>
      <c r="F210" s="101">
        <v>2.1</v>
      </c>
      <c r="G210" s="101">
        <v>1</v>
      </c>
      <c r="H210" s="102">
        <v>2.1</v>
      </c>
      <c r="I210" s="98"/>
      <c r="J210" s="98"/>
      <c r="K210" s="98"/>
    </row>
    <row r="211" spans="1:11" x14ac:dyDescent="0.25">
      <c r="A211" s="71"/>
      <c r="B211" s="97"/>
      <c r="C211" s="97"/>
      <c r="D211" s="99" t="s">
        <v>207</v>
      </c>
      <c r="E211" s="100">
        <v>0</v>
      </c>
      <c r="F211" s="101">
        <v>1.85</v>
      </c>
      <c r="G211" s="101">
        <v>1</v>
      </c>
      <c r="H211" s="102">
        <v>1.85</v>
      </c>
      <c r="I211" s="98"/>
      <c r="J211" s="98"/>
      <c r="K211" s="98"/>
    </row>
    <row r="212" spans="1:11" x14ac:dyDescent="0.25">
      <c r="A212" s="71"/>
      <c r="B212" s="97"/>
      <c r="C212" s="97"/>
      <c r="D212" s="99" t="s">
        <v>147</v>
      </c>
      <c r="E212" s="100">
        <v>0</v>
      </c>
      <c r="F212" s="101">
        <v>3.25</v>
      </c>
      <c r="G212" s="101">
        <v>1</v>
      </c>
      <c r="H212" s="102">
        <v>3.25</v>
      </c>
      <c r="I212" s="98"/>
      <c r="J212" s="98"/>
      <c r="K212" s="98"/>
    </row>
    <row r="213" spans="1:11" ht="22.5" customHeight="1" x14ac:dyDescent="0.25">
      <c r="A213" s="93" t="s">
        <v>42</v>
      </c>
      <c r="B213" s="94" t="s">
        <v>10</v>
      </c>
      <c r="C213" s="94" t="s">
        <v>12</v>
      </c>
      <c r="D213" s="154" t="s">
        <v>208</v>
      </c>
      <c r="E213" s="154"/>
      <c r="F213" s="154"/>
      <c r="G213" s="154"/>
      <c r="H213" s="155"/>
      <c r="I213" s="95">
        <v>4</v>
      </c>
      <c r="J213" s="132"/>
      <c r="K213" s="96">
        <f>+ROUND(+ROUND(I213,2)*ROUND(J213,2),2)</f>
        <v>0</v>
      </c>
    </row>
    <row r="214" spans="1:11" ht="80.099999999999994" customHeight="1" x14ac:dyDescent="0.25">
      <c r="A214" s="71"/>
      <c r="B214" s="97"/>
      <c r="C214" s="97"/>
      <c r="D214" s="156" t="s">
        <v>209</v>
      </c>
      <c r="E214" s="156"/>
      <c r="F214" s="156"/>
      <c r="G214" s="156"/>
      <c r="H214" s="157"/>
      <c r="I214" s="98"/>
      <c r="J214" s="98"/>
      <c r="K214" s="98"/>
    </row>
    <row r="215" spans="1:11" x14ac:dyDescent="0.25">
      <c r="A215" s="71"/>
      <c r="B215" s="97"/>
      <c r="C215" s="97"/>
      <c r="D215" s="99" t="s">
        <v>111</v>
      </c>
      <c r="E215" s="100"/>
      <c r="F215" s="101"/>
      <c r="G215" s="101"/>
      <c r="H215" s="102">
        <v>0</v>
      </c>
      <c r="I215" s="98"/>
      <c r="J215" s="98"/>
      <c r="K215" s="98"/>
    </row>
    <row r="216" spans="1:11" x14ac:dyDescent="0.25">
      <c r="A216" s="71"/>
      <c r="B216" s="97"/>
      <c r="C216" s="97"/>
      <c r="D216" s="99" t="s">
        <v>112</v>
      </c>
      <c r="E216" s="100"/>
      <c r="F216" s="101"/>
      <c r="G216" s="101"/>
      <c r="H216" s="102">
        <v>0</v>
      </c>
      <c r="I216" s="98"/>
      <c r="J216" s="98"/>
      <c r="K216" s="98"/>
    </row>
    <row r="217" spans="1:11" x14ac:dyDescent="0.25">
      <c r="A217" s="71"/>
      <c r="B217" s="97"/>
      <c r="C217" s="97"/>
      <c r="D217" s="99" t="s">
        <v>147</v>
      </c>
      <c r="E217" s="100">
        <v>1</v>
      </c>
      <c r="F217" s="101">
        <v>0</v>
      </c>
      <c r="G217" s="101">
        <v>0</v>
      </c>
      <c r="H217" s="102">
        <v>1</v>
      </c>
      <c r="I217" s="98"/>
      <c r="J217" s="98"/>
      <c r="K217" s="98"/>
    </row>
    <row r="218" spans="1:11" x14ac:dyDescent="0.25">
      <c r="A218" s="71"/>
      <c r="B218" s="97"/>
      <c r="C218" s="97"/>
      <c r="D218" s="99" t="s">
        <v>126</v>
      </c>
      <c r="E218" s="100">
        <v>1</v>
      </c>
      <c r="F218" s="101">
        <v>0</v>
      </c>
      <c r="G218" s="101">
        <v>0</v>
      </c>
      <c r="H218" s="102">
        <v>1</v>
      </c>
      <c r="I218" s="98"/>
      <c r="J218" s="98"/>
      <c r="K218" s="98"/>
    </row>
    <row r="219" spans="1:11" x14ac:dyDescent="0.25">
      <c r="A219" s="71"/>
      <c r="B219" s="97"/>
      <c r="C219" s="97"/>
      <c r="D219" s="99" t="s">
        <v>144</v>
      </c>
      <c r="E219" s="100">
        <v>1</v>
      </c>
      <c r="F219" s="101">
        <v>0</v>
      </c>
      <c r="G219" s="101">
        <v>0</v>
      </c>
      <c r="H219" s="102">
        <v>1</v>
      </c>
      <c r="I219" s="98"/>
      <c r="J219" s="98"/>
      <c r="K219" s="98"/>
    </row>
    <row r="220" spans="1:11" x14ac:dyDescent="0.25">
      <c r="A220" s="71"/>
      <c r="B220" s="97"/>
      <c r="C220" s="97"/>
      <c r="D220" s="99" t="s">
        <v>142</v>
      </c>
      <c r="E220" s="100">
        <v>1</v>
      </c>
      <c r="F220" s="101">
        <v>0</v>
      </c>
      <c r="G220" s="101">
        <v>0</v>
      </c>
      <c r="H220" s="102">
        <v>1</v>
      </c>
      <c r="I220" s="98"/>
      <c r="J220" s="98"/>
      <c r="K220" s="98"/>
    </row>
    <row r="221" spans="1:11" x14ac:dyDescent="0.25">
      <c r="A221" s="93" t="s">
        <v>210</v>
      </c>
      <c r="B221" s="94" t="s">
        <v>10</v>
      </c>
      <c r="C221" s="94" t="s">
        <v>12</v>
      </c>
      <c r="D221" s="154" t="s">
        <v>211</v>
      </c>
      <c r="E221" s="154"/>
      <c r="F221" s="154"/>
      <c r="G221" s="154"/>
      <c r="H221" s="155"/>
      <c r="I221" s="95">
        <v>1</v>
      </c>
      <c r="J221" s="132"/>
      <c r="K221" s="96">
        <f>+ROUND(+ROUND(I221,2)*ROUND(J221,2),2)</f>
        <v>0</v>
      </c>
    </row>
    <row r="222" spans="1:11" ht="65.099999999999994" customHeight="1" x14ac:dyDescent="0.25">
      <c r="A222" s="71"/>
      <c r="B222" s="97"/>
      <c r="C222" s="97"/>
      <c r="D222" s="156" t="s">
        <v>212</v>
      </c>
      <c r="E222" s="156"/>
      <c r="F222" s="156"/>
      <c r="G222" s="156"/>
      <c r="H222" s="157"/>
      <c r="I222" s="98"/>
      <c r="J222" s="98"/>
      <c r="K222" s="98"/>
    </row>
    <row r="223" spans="1:11" x14ac:dyDescent="0.25">
      <c r="A223" s="71"/>
      <c r="B223" s="97"/>
      <c r="C223" s="97"/>
      <c r="D223" s="99" t="s">
        <v>111</v>
      </c>
      <c r="E223" s="100"/>
      <c r="F223" s="101"/>
      <c r="G223" s="101"/>
      <c r="H223" s="102">
        <v>0</v>
      </c>
      <c r="I223" s="98"/>
      <c r="J223" s="98"/>
      <c r="K223" s="98"/>
    </row>
    <row r="224" spans="1:11" x14ac:dyDescent="0.25">
      <c r="A224" s="71"/>
      <c r="B224" s="97"/>
      <c r="C224" s="97"/>
      <c r="D224" s="99" t="s">
        <v>112</v>
      </c>
      <c r="E224" s="100"/>
      <c r="F224" s="101"/>
      <c r="G224" s="101"/>
      <c r="H224" s="102">
        <v>0</v>
      </c>
      <c r="I224" s="98"/>
      <c r="J224" s="98"/>
      <c r="K224" s="98"/>
    </row>
    <row r="225" spans="1:11" x14ac:dyDescent="0.25">
      <c r="A225" s="71"/>
      <c r="B225" s="97"/>
      <c r="C225" s="97"/>
      <c r="D225" s="99" t="s">
        <v>168</v>
      </c>
      <c r="E225" s="100">
        <v>1</v>
      </c>
      <c r="F225" s="101">
        <v>0</v>
      </c>
      <c r="G225" s="101">
        <v>0</v>
      </c>
      <c r="H225" s="102">
        <v>1</v>
      </c>
      <c r="I225" s="98"/>
      <c r="J225" s="98"/>
      <c r="K225" s="98"/>
    </row>
    <row r="226" spans="1:11" x14ac:dyDescent="0.25">
      <c r="A226" s="93" t="s">
        <v>213</v>
      </c>
      <c r="B226" s="94" t="s">
        <v>10</v>
      </c>
      <c r="C226" s="94" t="s">
        <v>12</v>
      </c>
      <c r="D226" s="154" t="s">
        <v>214</v>
      </c>
      <c r="E226" s="154"/>
      <c r="F226" s="154"/>
      <c r="G226" s="154"/>
      <c r="H226" s="155"/>
      <c r="I226" s="95">
        <v>1</v>
      </c>
      <c r="J226" s="132"/>
      <c r="K226" s="96">
        <f>+ROUND(+ROUND(I226,2)*ROUND(J226,2),2)</f>
        <v>0</v>
      </c>
    </row>
    <row r="227" spans="1:11" ht="60" customHeight="1" x14ac:dyDescent="0.25">
      <c r="A227" s="71"/>
      <c r="B227" s="97"/>
      <c r="C227" s="97"/>
      <c r="D227" s="156" t="s">
        <v>215</v>
      </c>
      <c r="E227" s="156"/>
      <c r="F227" s="156"/>
      <c r="G227" s="156"/>
      <c r="H227" s="157"/>
      <c r="I227" s="98"/>
      <c r="J227" s="98"/>
      <c r="K227" s="98"/>
    </row>
    <row r="228" spans="1:11" x14ac:dyDescent="0.25">
      <c r="A228" s="71"/>
      <c r="B228" s="97"/>
      <c r="C228" s="97"/>
      <c r="D228" s="99" t="s">
        <v>113</v>
      </c>
      <c r="E228" s="100">
        <v>1</v>
      </c>
      <c r="F228" s="101">
        <v>0</v>
      </c>
      <c r="G228" s="101">
        <v>0</v>
      </c>
      <c r="H228" s="102">
        <v>1</v>
      </c>
      <c r="I228" s="98"/>
      <c r="J228" s="98"/>
      <c r="K228" s="98"/>
    </row>
    <row r="229" spans="1:11" ht="22.5" customHeight="1" x14ac:dyDescent="0.25">
      <c r="A229" s="93" t="s">
        <v>216</v>
      </c>
      <c r="B229" s="94" t="s">
        <v>10</v>
      </c>
      <c r="C229" s="94" t="s">
        <v>11</v>
      </c>
      <c r="D229" s="154" t="s">
        <v>217</v>
      </c>
      <c r="E229" s="154"/>
      <c r="F229" s="154"/>
      <c r="G229" s="154"/>
      <c r="H229" s="155"/>
      <c r="I229" s="95">
        <v>878</v>
      </c>
      <c r="J229" s="132"/>
      <c r="K229" s="96">
        <f>+ROUND(+ROUND(I229,2)*ROUND(J229,2),2)</f>
        <v>0</v>
      </c>
    </row>
    <row r="230" spans="1:11" ht="80.099999999999994" customHeight="1" x14ac:dyDescent="0.25">
      <c r="A230" s="71"/>
      <c r="B230" s="97"/>
      <c r="C230" s="97"/>
      <c r="D230" s="156" t="s">
        <v>218</v>
      </c>
      <c r="E230" s="156"/>
      <c r="F230" s="156"/>
      <c r="G230" s="156"/>
      <c r="H230" s="157"/>
      <c r="I230" s="98"/>
      <c r="J230" s="98"/>
      <c r="K230" s="98"/>
    </row>
    <row r="231" spans="1:11" x14ac:dyDescent="0.25">
      <c r="A231" s="71"/>
      <c r="B231" s="97"/>
      <c r="C231" s="97"/>
      <c r="D231" s="99" t="s">
        <v>111</v>
      </c>
      <c r="E231" s="100"/>
      <c r="F231" s="101"/>
      <c r="G231" s="101"/>
      <c r="H231" s="102">
        <v>0</v>
      </c>
      <c r="I231" s="98"/>
      <c r="J231" s="98"/>
      <c r="K231" s="98"/>
    </row>
    <row r="232" spans="1:11" x14ac:dyDescent="0.25">
      <c r="A232" s="71"/>
      <c r="B232" s="97"/>
      <c r="C232" s="97"/>
      <c r="D232" s="99" t="s">
        <v>112</v>
      </c>
      <c r="E232" s="100">
        <v>238</v>
      </c>
      <c r="F232" s="101">
        <v>0</v>
      </c>
      <c r="G232" s="101">
        <v>0</v>
      </c>
      <c r="H232" s="102">
        <v>238</v>
      </c>
      <c r="I232" s="98"/>
      <c r="J232" s="98"/>
      <c r="K232" s="98"/>
    </row>
    <row r="233" spans="1:11" x14ac:dyDescent="0.25">
      <c r="A233" s="71"/>
      <c r="B233" s="97"/>
      <c r="C233" s="97"/>
      <c r="D233" s="99" t="s">
        <v>113</v>
      </c>
      <c r="E233" s="100"/>
      <c r="F233" s="101"/>
      <c r="G233" s="101"/>
      <c r="H233" s="102">
        <v>0</v>
      </c>
      <c r="I233" s="98"/>
      <c r="J233" s="98"/>
      <c r="K233" s="98"/>
    </row>
    <row r="234" spans="1:11" x14ac:dyDescent="0.25">
      <c r="A234" s="71"/>
      <c r="B234" s="97"/>
      <c r="C234" s="97"/>
      <c r="D234" s="99" t="s">
        <v>112</v>
      </c>
      <c r="E234" s="100">
        <v>65</v>
      </c>
      <c r="F234" s="101">
        <v>0</v>
      </c>
      <c r="G234" s="101">
        <v>0</v>
      </c>
      <c r="H234" s="102">
        <v>65</v>
      </c>
      <c r="I234" s="98"/>
      <c r="J234" s="98"/>
      <c r="K234" s="98"/>
    </row>
    <row r="235" spans="1:11" x14ac:dyDescent="0.25">
      <c r="A235" s="71"/>
      <c r="B235" s="97"/>
      <c r="C235" s="97"/>
      <c r="D235" s="99" t="s">
        <v>219</v>
      </c>
      <c r="E235" s="100">
        <v>575</v>
      </c>
      <c r="F235" s="101">
        <v>0</v>
      </c>
      <c r="G235" s="101">
        <v>0</v>
      </c>
      <c r="H235" s="102">
        <v>575</v>
      </c>
      <c r="I235" s="98"/>
      <c r="J235" s="98"/>
      <c r="K235" s="98"/>
    </row>
    <row r="236" spans="1:11" ht="22.5" customHeight="1" x14ac:dyDescent="0.25">
      <c r="A236" s="93" t="s">
        <v>220</v>
      </c>
      <c r="B236" s="94" t="s">
        <v>10</v>
      </c>
      <c r="C236" s="94" t="s">
        <v>11</v>
      </c>
      <c r="D236" s="154" t="s">
        <v>221</v>
      </c>
      <c r="E236" s="154"/>
      <c r="F236" s="154"/>
      <c r="G236" s="154"/>
      <c r="H236" s="155"/>
      <c r="I236" s="95">
        <v>878</v>
      </c>
      <c r="J236" s="132"/>
      <c r="K236" s="96">
        <f>+ROUND(+ROUND(I236,2)*ROUND(J236,2),2)</f>
        <v>0</v>
      </c>
    </row>
    <row r="237" spans="1:11" ht="80.099999999999994" customHeight="1" x14ac:dyDescent="0.25">
      <c r="A237" s="71"/>
      <c r="B237" s="97"/>
      <c r="C237" s="97"/>
      <c r="D237" s="156" t="s">
        <v>222</v>
      </c>
      <c r="E237" s="156"/>
      <c r="F237" s="156"/>
      <c r="G237" s="156"/>
      <c r="H237" s="157"/>
      <c r="I237" s="98"/>
      <c r="J237" s="98"/>
      <c r="K237" s="98"/>
    </row>
    <row r="238" spans="1:11" x14ac:dyDescent="0.25">
      <c r="A238" s="71"/>
      <c r="B238" s="97"/>
      <c r="C238" s="97"/>
      <c r="D238" s="99" t="s">
        <v>111</v>
      </c>
      <c r="E238" s="100"/>
      <c r="F238" s="101"/>
      <c r="G238" s="101"/>
      <c r="H238" s="102">
        <v>0</v>
      </c>
      <c r="I238" s="98"/>
      <c r="J238" s="98"/>
      <c r="K238" s="98"/>
    </row>
    <row r="239" spans="1:11" x14ac:dyDescent="0.25">
      <c r="A239" s="71"/>
      <c r="B239" s="97"/>
      <c r="C239" s="97"/>
      <c r="D239" s="99" t="s">
        <v>112</v>
      </c>
      <c r="E239" s="100">
        <v>238</v>
      </c>
      <c r="F239" s="101">
        <v>0</v>
      </c>
      <c r="G239" s="101">
        <v>0</v>
      </c>
      <c r="H239" s="102">
        <v>238</v>
      </c>
      <c r="I239" s="98"/>
      <c r="J239" s="98"/>
      <c r="K239" s="98"/>
    </row>
    <row r="240" spans="1:11" x14ac:dyDescent="0.25">
      <c r="A240" s="71"/>
      <c r="B240" s="97"/>
      <c r="C240" s="97"/>
      <c r="D240" s="99" t="s">
        <v>113</v>
      </c>
      <c r="E240" s="100"/>
      <c r="F240" s="101"/>
      <c r="G240" s="101"/>
      <c r="H240" s="102">
        <v>0</v>
      </c>
      <c r="I240" s="98"/>
      <c r="J240" s="98"/>
      <c r="K240" s="98"/>
    </row>
    <row r="241" spans="1:11" x14ac:dyDescent="0.25">
      <c r="A241" s="71"/>
      <c r="B241" s="97"/>
      <c r="C241" s="97"/>
      <c r="D241" s="99" t="s">
        <v>112</v>
      </c>
      <c r="E241" s="100">
        <v>65</v>
      </c>
      <c r="F241" s="101">
        <v>0</v>
      </c>
      <c r="G241" s="101">
        <v>0</v>
      </c>
      <c r="H241" s="102">
        <v>65</v>
      </c>
      <c r="I241" s="98"/>
      <c r="J241" s="98"/>
      <c r="K241" s="98"/>
    </row>
    <row r="242" spans="1:11" x14ac:dyDescent="0.25">
      <c r="A242" s="71"/>
      <c r="B242" s="97"/>
      <c r="C242" s="97"/>
      <c r="D242" s="99" t="s">
        <v>219</v>
      </c>
      <c r="E242" s="100">
        <v>575</v>
      </c>
      <c r="F242" s="101">
        <v>0</v>
      </c>
      <c r="G242" s="101">
        <v>0</v>
      </c>
      <c r="H242" s="102">
        <v>575</v>
      </c>
      <c r="I242" s="98"/>
      <c r="J242" s="98"/>
      <c r="K242" s="98"/>
    </row>
    <row r="243" spans="1:11" ht="22.5" customHeight="1" x14ac:dyDescent="0.25">
      <c r="A243" s="93" t="s">
        <v>223</v>
      </c>
      <c r="B243" s="94" t="s">
        <v>10</v>
      </c>
      <c r="C243" s="94" t="s">
        <v>11</v>
      </c>
      <c r="D243" s="154" t="s">
        <v>224</v>
      </c>
      <c r="E243" s="154"/>
      <c r="F243" s="154"/>
      <c r="G243" s="154"/>
      <c r="H243" s="155"/>
      <c r="I243" s="95">
        <v>878</v>
      </c>
      <c r="J243" s="132"/>
      <c r="K243" s="96">
        <f>+ROUND(+ROUND(I243,2)*ROUND(J243,2),2)</f>
        <v>0</v>
      </c>
    </row>
    <row r="244" spans="1:11" ht="80.099999999999994" customHeight="1" x14ac:dyDescent="0.25">
      <c r="A244" s="71"/>
      <c r="B244" s="97"/>
      <c r="C244" s="97"/>
      <c r="D244" s="156" t="s">
        <v>225</v>
      </c>
      <c r="E244" s="156"/>
      <c r="F244" s="156"/>
      <c r="G244" s="156"/>
      <c r="H244" s="157"/>
      <c r="I244" s="98"/>
      <c r="J244" s="98"/>
      <c r="K244" s="98"/>
    </row>
    <row r="245" spans="1:11" x14ac:dyDescent="0.25">
      <c r="A245" s="71"/>
      <c r="B245" s="97"/>
      <c r="C245" s="97"/>
      <c r="D245" s="99" t="s">
        <v>111</v>
      </c>
      <c r="E245" s="100"/>
      <c r="F245" s="101"/>
      <c r="G245" s="101"/>
      <c r="H245" s="102">
        <v>0</v>
      </c>
      <c r="I245" s="98"/>
      <c r="J245" s="98"/>
      <c r="K245" s="98"/>
    </row>
    <row r="246" spans="1:11" x14ac:dyDescent="0.25">
      <c r="A246" s="71"/>
      <c r="B246" s="97"/>
      <c r="C246" s="97"/>
      <c r="D246" s="99" t="s">
        <v>112</v>
      </c>
      <c r="E246" s="100">
        <v>238</v>
      </c>
      <c r="F246" s="101">
        <v>0</v>
      </c>
      <c r="G246" s="101">
        <v>0</v>
      </c>
      <c r="H246" s="102">
        <v>238</v>
      </c>
      <c r="I246" s="98"/>
      <c r="J246" s="98"/>
      <c r="K246" s="98"/>
    </row>
    <row r="247" spans="1:11" x14ac:dyDescent="0.25">
      <c r="A247" s="71"/>
      <c r="B247" s="97"/>
      <c r="C247" s="97"/>
      <c r="D247" s="99" t="s">
        <v>113</v>
      </c>
      <c r="E247" s="100"/>
      <c r="F247" s="101"/>
      <c r="G247" s="101"/>
      <c r="H247" s="102">
        <v>0</v>
      </c>
      <c r="I247" s="98"/>
      <c r="J247" s="98"/>
      <c r="K247" s="98"/>
    </row>
    <row r="248" spans="1:11" x14ac:dyDescent="0.25">
      <c r="A248" s="71"/>
      <c r="B248" s="97"/>
      <c r="C248" s="97"/>
      <c r="D248" s="99" t="s">
        <v>112</v>
      </c>
      <c r="E248" s="100">
        <v>65</v>
      </c>
      <c r="F248" s="101">
        <v>0</v>
      </c>
      <c r="G248" s="101">
        <v>0</v>
      </c>
      <c r="H248" s="102">
        <v>65</v>
      </c>
      <c r="I248" s="98"/>
      <c r="J248" s="98"/>
      <c r="K248" s="98"/>
    </row>
    <row r="249" spans="1:11" x14ac:dyDescent="0.25">
      <c r="A249" s="71"/>
      <c r="B249" s="97"/>
      <c r="C249" s="97"/>
      <c r="D249" s="99" t="s">
        <v>219</v>
      </c>
      <c r="E249" s="100">
        <v>575</v>
      </c>
      <c r="F249" s="101">
        <v>0</v>
      </c>
      <c r="G249" s="101">
        <v>0</v>
      </c>
      <c r="H249" s="102">
        <v>575</v>
      </c>
      <c r="I249" s="98"/>
      <c r="J249" s="98"/>
      <c r="K249" s="98"/>
    </row>
    <row r="250" spans="1:11" ht="22.5" customHeight="1" x14ac:dyDescent="0.25">
      <c r="A250" s="93" t="s">
        <v>226</v>
      </c>
      <c r="B250" s="94" t="s">
        <v>10</v>
      </c>
      <c r="C250" s="94" t="s">
        <v>11</v>
      </c>
      <c r="D250" s="154" t="s">
        <v>227</v>
      </c>
      <c r="E250" s="154"/>
      <c r="F250" s="154"/>
      <c r="G250" s="154"/>
      <c r="H250" s="155"/>
      <c r="I250" s="95">
        <v>878</v>
      </c>
      <c r="J250" s="132"/>
      <c r="K250" s="96">
        <f>+ROUND(+ROUND(I250,2)*ROUND(J250,2),2)</f>
        <v>0</v>
      </c>
    </row>
    <row r="251" spans="1:11" ht="80.099999999999994" customHeight="1" x14ac:dyDescent="0.25">
      <c r="A251" s="71"/>
      <c r="B251" s="97"/>
      <c r="C251" s="97"/>
      <c r="D251" s="156" t="s">
        <v>228</v>
      </c>
      <c r="E251" s="156"/>
      <c r="F251" s="156"/>
      <c r="G251" s="156"/>
      <c r="H251" s="157"/>
      <c r="I251" s="98"/>
      <c r="J251" s="98"/>
      <c r="K251" s="98"/>
    </row>
    <row r="252" spans="1:11" x14ac:dyDescent="0.25">
      <c r="A252" s="71"/>
      <c r="B252" s="97"/>
      <c r="C252" s="97"/>
      <c r="D252" s="99" t="s">
        <v>111</v>
      </c>
      <c r="E252" s="100"/>
      <c r="F252" s="101"/>
      <c r="G252" s="101"/>
      <c r="H252" s="102">
        <v>0</v>
      </c>
      <c r="I252" s="98"/>
      <c r="J252" s="98"/>
      <c r="K252" s="98"/>
    </row>
    <row r="253" spans="1:11" x14ac:dyDescent="0.25">
      <c r="A253" s="71"/>
      <c r="B253" s="97"/>
      <c r="C253" s="97"/>
      <c r="D253" s="99" t="s">
        <v>112</v>
      </c>
      <c r="E253" s="100">
        <v>238</v>
      </c>
      <c r="F253" s="101">
        <v>0</v>
      </c>
      <c r="G253" s="101">
        <v>0</v>
      </c>
      <c r="H253" s="102">
        <v>238</v>
      </c>
      <c r="I253" s="98"/>
      <c r="J253" s="98"/>
      <c r="K253" s="98"/>
    </row>
    <row r="254" spans="1:11" x14ac:dyDescent="0.25">
      <c r="A254" s="71"/>
      <c r="B254" s="97"/>
      <c r="C254" s="97"/>
      <c r="D254" s="99" t="s">
        <v>113</v>
      </c>
      <c r="E254" s="100"/>
      <c r="F254" s="101"/>
      <c r="G254" s="101"/>
      <c r="H254" s="102">
        <v>0</v>
      </c>
      <c r="I254" s="98"/>
      <c r="J254" s="98"/>
      <c r="K254" s="98"/>
    </row>
    <row r="255" spans="1:11" x14ac:dyDescent="0.25">
      <c r="A255" s="71"/>
      <c r="B255" s="97"/>
      <c r="C255" s="97"/>
      <c r="D255" s="99" t="s">
        <v>112</v>
      </c>
      <c r="E255" s="100">
        <v>65</v>
      </c>
      <c r="F255" s="101">
        <v>0</v>
      </c>
      <c r="G255" s="101">
        <v>0</v>
      </c>
      <c r="H255" s="102">
        <v>65</v>
      </c>
      <c r="I255" s="98"/>
      <c r="J255" s="98"/>
      <c r="K255" s="98"/>
    </row>
    <row r="256" spans="1:11" x14ac:dyDescent="0.25">
      <c r="A256" s="71"/>
      <c r="B256" s="97"/>
      <c r="C256" s="97"/>
      <c r="D256" s="99" t="s">
        <v>219</v>
      </c>
      <c r="E256" s="100">
        <v>575</v>
      </c>
      <c r="F256" s="101">
        <v>0</v>
      </c>
      <c r="G256" s="101">
        <v>0</v>
      </c>
      <c r="H256" s="102">
        <v>575</v>
      </c>
      <c r="I256" s="98"/>
      <c r="J256" s="98"/>
      <c r="K256" s="98"/>
    </row>
    <row r="257" spans="1:11" x14ac:dyDescent="0.25">
      <c r="A257" s="93" t="s">
        <v>229</v>
      </c>
      <c r="B257" s="94" t="s">
        <v>10</v>
      </c>
      <c r="C257" s="94" t="s">
        <v>11</v>
      </c>
      <c r="D257" s="154" t="s">
        <v>230</v>
      </c>
      <c r="E257" s="154"/>
      <c r="F257" s="154"/>
      <c r="G257" s="154"/>
      <c r="H257" s="155"/>
      <c r="I257" s="95">
        <v>39.75</v>
      </c>
      <c r="J257" s="132"/>
      <c r="K257" s="96">
        <f>+ROUND(+ROUND(I257,2)*ROUND(J257,2),2)</f>
        <v>0</v>
      </c>
    </row>
    <row r="258" spans="1:11" ht="65.099999999999994" customHeight="1" x14ac:dyDescent="0.25">
      <c r="A258" s="71"/>
      <c r="B258" s="97"/>
      <c r="C258" s="97"/>
      <c r="D258" s="156" t="s">
        <v>231</v>
      </c>
      <c r="E258" s="156"/>
      <c r="F258" s="156"/>
      <c r="G258" s="156"/>
      <c r="H258" s="157"/>
      <c r="I258" s="98"/>
      <c r="J258" s="98"/>
      <c r="K258" s="98"/>
    </row>
    <row r="259" spans="1:11" x14ac:dyDescent="0.25">
      <c r="A259" s="71"/>
      <c r="B259" s="97"/>
      <c r="C259" s="97"/>
      <c r="D259" s="99" t="s">
        <v>111</v>
      </c>
      <c r="E259" s="100"/>
      <c r="F259" s="101"/>
      <c r="G259" s="101"/>
      <c r="H259" s="102">
        <v>0</v>
      </c>
      <c r="I259" s="98"/>
      <c r="J259" s="98"/>
      <c r="K259" s="98"/>
    </row>
    <row r="260" spans="1:11" x14ac:dyDescent="0.25">
      <c r="A260" s="71"/>
      <c r="B260" s="97"/>
      <c r="C260" s="97"/>
      <c r="D260" s="99" t="s">
        <v>112</v>
      </c>
      <c r="E260" s="100">
        <v>17.75</v>
      </c>
      <c r="F260" s="101">
        <v>0</v>
      </c>
      <c r="G260" s="101">
        <v>0</v>
      </c>
      <c r="H260" s="102">
        <v>17.75</v>
      </c>
      <c r="I260" s="98"/>
      <c r="J260" s="98"/>
      <c r="K260" s="98"/>
    </row>
    <row r="261" spans="1:11" x14ac:dyDescent="0.25">
      <c r="A261" s="71"/>
      <c r="B261" s="97"/>
      <c r="C261" s="97"/>
      <c r="D261" s="99" t="s">
        <v>113</v>
      </c>
      <c r="E261" s="100"/>
      <c r="F261" s="101"/>
      <c r="G261" s="101"/>
      <c r="H261" s="102">
        <v>0</v>
      </c>
      <c r="I261" s="98"/>
      <c r="J261" s="98"/>
      <c r="K261" s="98"/>
    </row>
    <row r="262" spans="1:11" x14ac:dyDescent="0.25">
      <c r="A262" s="71"/>
      <c r="B262" s="97"/>
      <c r="C262" s="97"/>
      <c r="D262" s="99" t="s">
        <v>114</v>
      </c>
      <c r="E262" s="100">
        <v>22</v>
      </c>
      <c r="F262" s="101">
        <v>0</v>
      </c>
      <c r="G262" s="101">
        <v>0</v>
      </c>
      <c r="H262" s="102">
        <v>22</v>
      </c>
      <c r="I262" s="98"/>
      <c r="J262" s="98"/>
      <c r="K262" s="98"/>
    </row>
    <row r="263" spans="1:11" x14ac:dyDescent="0.25">
      <c r="A263" s="93" t="s">
        <v>232</v>
      </c>
      <c r="B263" s="94" t="s">
        <v>10</v>
      </c>
      <c r="C263" s="94" t="s">
        <v>11</v>
      </c>
      <c r="D263" s="154" t="s">
        <v>233</v>
      </c>
      <c r="E263" s="154"/>
      <c r="F263" s="154"/>
      <c r="G263" s="154"/>
      <c r="H263" s="155"/>
      <c r="I263" s="95">
        <v>39.75</v>
      </c>
      <c r="J263" s="132"/>
      <c r="K263" s="96">
        <f>+ROUND(+ROUND(I263,2)*ROUND(J263,2),2)</f>
        <v>0</v>
      </c>
    </row>
    <row r="264" spans="1:11" ht="60" customHeight="1" x14ac:dyDescent="0.25">
      <c r="A264" s="71"/>
      <c r="B264" s="97"/>
      <c r="C264" s="97"/>
      <c r="D264" s="156" t="s">
        <v>234</v>
      </c>
      <c r="E264" s="156"/>
      <c r="F264" s="156"/>
      <c r="G264" s="156"/>
      <c r="H264" s="157"/>
      <c r="I264" s="98"/>
      <c r="J264" s="98"/>
      <c r="K264" s="98"/>
    </row>
    <row r="265" spans="1:11" x14ac:dyDescent="0.25">
      <c r="A265" s="71"/>
      <c r="B265" s="97"/>
      <c r="C265" s="97"/>
      <c r="D265" s="99" t="s">
        <v>111</v>
      </c>
      <c r="E265" s="100"/>
      <c r="F265" s="101"/>
      <c r="G265" s="101"/>
      <c r="H265" s="102">
        <v>0</v>
      </c>
      <c r="I265" s="98"/>
      <c r="J265" s="98"/>
      <c r="K265" s="98"/>
    </row>
    <row r="266" spans="1:11" x14ac:dyDescent="0.25">
      <c r="A266" s="71"/>
      <c r="B266" s="97"/>
      <c r="C266" s="97"/>
      <c r="D266" s="99" t="s">
        <v>112</v>
      </c>
      <c r="E266" s="100">
        <v>17.75</v>
      </c>
      <c r="F266" s="101">
        <v>0</v>
      </c>
      <c r="G266" s="101">
        <v>0</v>
      </c>
      <c r="H266" s="102">
        <v>17.75</v>
      </c>
      <c r="I266" s="98"/>
      <c r="J266" s="98"/>
      <c r="K266" s="98"/>
    </row>
    <row r="267" spans="1:11" x14ac:dyDescent="0.25">
      <c r="A267" s="71"/>
      <c r="B267" s="97"/>
      <c r="C267" s="97"/>
      <c r="D267" s="99" t="s">
        <v>113</v>
      </c>
      <c r="E267" s="100"/>
      <c r="F267" s="101"/>
      <c r="G267" s="101"/>
      <c r="H267" s="102">
        <v>0</v>
      </c>
      <c r="I267" s="98"/>
      <c r="J267" s="98"/>
      <c r="K267" s="98"/>
    </row>
    <row r="268" spans="1:11" x14ac:dyDescent="0.25">
      <c r="A268" s="71"/>
      <c r="B268" s="97"/>
      <c r="C268" s="97"/>
      <c r="D268" s="99" t="s">
        <v>114</v>
      </c>
      <c r="E268" s="100">
        <v>22</v>
      </c>
      <c r="F268" s="101">
        <v>0</v>
      </c>
      <c r="G268" s="101">
        <v>0</v>
      </c>
      <c r="H268" s="102">
        <v>22</v>
      </c>
      <c r="I268" s="98"/>
      <c r="J268" s="98"/>
      <c r="K268" s="98"/>
    </row>
    <row r="269" spans="1:11" ht="22.5" customHeight="1" x14ac:dyDescent="0.25">
      <c r="A269" s="93" t="s">
        <v>235</v>
      </c>
      <c r="B269" s="94" t="s">
        <v>10</v>
      </c>
      <c r="C269" s="94" t="s">
        <v>12</v>
      </c>
      <c r="D269" s="154" t="s">
        <v>236</v>
      </c>
      <c r="E269" s="154"/>
      <c r="F269" s="154"/>
      <c r="G269" s="154"/>
      <c r="H269" s="155"/>
      <c r="I269" s="95">
        <v>18</v>
      </c>
      <c r="J269" s="132"/>
      <c r="K269" s="96">
        <f>+ROUND(+ROUND(I269,2)*ROUND(J269,2),2)</f>
        <v>0</v>
      </c>
    </row>
    <row r="270" spans="1:11" ht="60" customHeight="1" x14ac:dyDescent="0.25">
      <c r="A270" s="71"/>
      <c r="B270" s="97"/>
      <c r="C270" s="97"/>
      <c r="D270" s="156" t="s">
        <v>237</v>
      </c>
      <c r="E270" s="156"/>
      <c r="F270" s="156"/>
      <c r="G270" s="156"/>
      <c r="H270" s="157"/>
      <c r="I270" s="98"/>
      <c r="J270" s="98"/>
      <c r="K270" s="98"/>
    </row>
    <row r="271" spans="1:11" x14ac:dyDescent="0.25">
      <c r="A271" s="71"/>
      <c r="B271" s="97"/>
      <c r="C271" s="97"/>
      <c r="D271" s="99" t="s">
        <v>111</v>
      </c>
      <c r="E271" s="100"/>
      <c r="F271" s="101"/>
      <c r="G271" s="101"/>
      <c r="H271" s="102">
        <v>0</v>
      </c>
      <c r="I271" s="98"/>
      <c r="J271" s="98"/>
      <c r="K271" s="98"/>
    </row>
    <row r="272" spans="1:11" x14ac:dyDescent="0.25">
      <c r="A272" s="71"/>
      <c r="B272" s="97"/>
      <c r="C272" s="97"/>
      <c r="D272" s="99" t="s">
        <v>112</v>
      </c>
      <c r="E272" s="100"/>
      <c r="F272" s="101"/>
      <c r="G272" s="101"/>
      <c r="H272" s="102">
        <v>0</v>
      </c>
      <c r="I272" s="98"/>
      <c r="J272" s="98"/>
      <c r="K272" s="98"/>
    </row>
    <row r="273" spans="1:11" x14ac:dyDescent="0.25">
      <c r="A273" s="71"/>
      <c r="B273" s="97"/>
      <c r="C273" s="97"/>
      <c r="D273" s="99" t="s">
        <v>238</v>
      </c>
      <c r="E273" s="100">
        <v>4</v>
      </c>
      <c r="F273" s="101">
        <v>0</v>
      </c>
      <c r="G273" s="101">
        <v>0</v>
      </c>
      <c r="H273" s="102">
        <v>4</v>
      </c>
      <c r="I273" s="98"/>
      <c r="J273" s="98"/>
      <c r="K273" s="98"/>
    </row>
    <row r="274" spans="1:11" x14ac:dyDescent="0.25">
      <c r="A274" s="71"/>
      <c r="B274" s="97"/>
      <c r="C274" s="97"/>
      <c r="D274" s="99" t="s">
        <v>239</v>
      </c>
      <c r="E274" s="100">
        <v>2</v>
      </c>
      <c r="F274" s="101">
        <v>0</v>
      </c>
      <c r="G274" s="101">
        <v>0</v>
      </c>
      <c r="H274" s="102">
        <v>2</v>
      </c>
      <c r="I274" s="98"/>
      <c r="J274" s="98"/>
      <c r="K274" s="98"/>
    </row>
    <row r="275" spans="1:11" x14ac:dyDescent="0.25">
      <c r="A275" s="71"/>
      <c r="B275" s="97"/>
      <c r="C275" s="97"/>
      <c r="D275" s="99" t="s">
        <v>240</v>
      </c>
      <c r="E275" s="100">
        <v>1</v>
      </c>
      <c r="F275" s="101">
        <v>0</v>
      </c>
      <c r="G275" s="101">
        <v>0</v>
      </c>
      <c r="H275" s="102">
        <v>1</v>
      </c>
      <c r="I275" s="98"/>
      <c r="J275" s="98"/>
      <c r="K275" s="98"/>
    </row>
    <row r="276" spans="1:11" x14ac:dyDescent="0.25">
      <c r="A276" s="71"/>
      <c r="B276" s="97"/>
      <c r="C276" s="97"/>
      <c r="D276" s="99" t="s">
        <v>241</v>
      </c>
      <c r="E276" s="100">
        <v>1</v>
      </c>
      <c r="F276" s="101">
        <v>0</v>
      </c>
      <c r="G276" s="101">
        <v>0</v>
      </c>
      <c r="H276" s="102">
        <v>1</v>
      </c>
      <c r="I276" s="98"/>
      <c r="J276" s="98"/>
      <c r="K276" s="98"/>
    </row>
    <row r="277" spans="1:11" x14ac:dyDescent="0.25">
      <c r="A277" s="71"/>
      <c r="B277" s="97"/>
      <c r="C277" s="97"/>
      <c r="D277" s="99" t="s">
        <v>242</v>
      </c>
      <c r="E277" s="100">
        <v>1</v>
      </c>
      <c r="F277" s="101">
        <v>0</v>
      </c>
      <c r="G277" s="101">
        <v>0</v>
      </c>
      <c r="H277" s="102">
        <v>1</v>
      </c>
      <c r="I277" s="98"/>
      <c r="J277" s="98"/>
      <c r="K277" s="98"/>
    </row>
    <row r="278" spans="1:11" x14ac:dyDescent="0.25">
      <c r="A278" s="71"/>
      <c r="B278" s="97"/>
      <c r="C278" s="97"/>
      <c r="D278" s="99" t="s">
        <v>113</v>
      </c>
      <c r="E278" s="100"/>
      <c r="F278" s="101"/>
      <c r="G278" s="101"/>
      <c r="H278" s="102">
        <v>0</v>
      </c>
      <c r="I278" s="98"/>
      <c r="J278" s="98"/>
      <c r="K278" s="98"/>
    </row>
    <row r="279" spans="1:11" x14ac:dyDescent="0.25">
      <c r="A279" s="71"/>
      <c r="B279" s="97"/>
      <c r="C279" s="97"/>
      <c r="D279" s="99" t="s">
        <v>114</v>
      </c>
      <c r="E279" s="100"/>
      <c r="F279" s="101"/>
      <c r="G279" s="101"/>
      <c r="H279" s="102">
        <v>0</v>
      </c>
      <c r="I279" s="98"/>
      <c r="J279" s="98"/>
      <c r="K279" s="98"/>
    </row>
    <row r="280" spans="1:11" x14ac:dyDescent="0.25">
      <c r="A280" s="71"/>
      <c r="B280" s="97"/>
      <c r="C280" s="97"/>
      <c r="D280" s="99" t="s">
        <v>238</v>
      </c>
      <c r="E280" s="100">
        <v>4</v>
      </c>
      <c r="F280" s="101">
        <v>0</v>
      </c>
      <c r="G280" s="101">
        <v>0</v>
      </c>
      <c r="H280" s="102">
        <v>4</v>
      </c>
      <c r="I280" s="98"/>
      <c r="J280" s="98"/>
      <c r="K280" s="98"/>
    </row>
    <row r="281" spans="1:11" x14ac:dyDescent="0.25">
      <c r="A281" s="71"/>
      <c r="B281" s="97"/>
      <c r="C281" s="97"/>
      <c r="D281" s="99" t="s">
        <v>239</v>
      </c>
      <c r="E281" s="100">
        <v>2</v>
      </c>
      <c r="F281" s="101">
        <v>0</v>
      </c>
      <c r="G281" s="101">
        <v>0</v>
      </c>
      <c r="H281" s="102">
        <v>2</v>
      </c>
      <c r="I281" s="98"/>
      <c r="J281" s="98"/>
      <c r="K281" s="98"/>
    </row>
    <row r="282" spans="1:11" x14ac:dyDescent="0.25">
      <c r="A282" s="71"/>
      <c r="B282" s="97"/>
      <c r="C282" s="97"/>
      <c r="D282" s="99" t="s">
        <v>240</v>
      </c>
      <c r="E282" s="100">
        <v>2</v>
      </c>
      <c r="F282" s="101">
        <v>0</v>
      </c>
      <c r="G282" s="101">
        <v>0</v>
      </c>
      <c r="H282" s="102">
        <v>2</v>
      </c>
      <c r="I282" s="98"/>
      <c r="J282" s="98"/>
      <c r="K282" s="98"/>
    </row>
    <row r="283" spans="1:11" x14ac:dyDescent="0.25">
      <c r="A283" s="71"/>
      <c r="B283" s="97"/>
      <c r="C283" s="97"/>
      <c r="D283" s="99" t="s">
        <v>242</v>
      </c>
      <c r="E283" s="100">
        <v>1</v>
      </c>
      <c r="F283" s="101">
        <v>0</v>
      </c>
      <c r="G283" s="101">
        <v>0</v>
      </c>
      <c r="H283" s="102">
        <v>1</v>
      </c>
      <c r="I283" s="98"/>
      <c r="J283" s="98"/>
      <c r="K283" s="98"/>
    </row>
    <row r="284" spans="1:11" x14ac:dyDescent="0.25">
      <c r="A284" s="93" t="s">
        <v>243</v>
      </c>
      <c r="B284" s="94" t="s">
        <v>10</v>
      </c>
      <c r="C284" s="94" t="s">
        <v>11</v>
      </c>
      <c r="D284" s="154" t="s">
        <v>244</v>
      </c>
      <c r="E284" s="154"/>
      <c r="F284" s="154"/>
      <c r="G284" s="154"/>
      <c r="H284" s="155"/>
      <c r="I284" s="95">
        <v>878</v>
      </c>
      <c r="J284" s="132"/>
      <c r="K284" s="96">
        <f>+ROUND(+ROUND(I284,2)*ROUND(J284,2),2)</f>
        <v>0</v>
      </c>
    </row>
    <row r="285" spans="1:11" ht="60" customHeight="1" x14ac:dyDescent="0.25">
      <c r="A285" s="71"/>
      <c r="B285" s="97"/>
      <c r="C285" s="97"/>
      <c r="D285" s="156" t="s">
        <v>245</v>
      </c>
      <c r="E285" s="156"/>
      <c r="F285" s="156"/>
      <c r="G285" s="156"/>
      <c r="H285" s="157"/>
      <c r="I285" s="98"/>
      <c r="J285" s="98"/>
      <c r="K285" s="98"/>
    </row>
    <row r="286" spans="1:11" x14ac:dyDescent="0.25">
      <c r="A286" s="71"/>
      <c r="B286" s="97"/>
      <c r="C286" s="97"/>
      <c r="D286" s="99" t="s">
        <v>111</v>
      </c>
      <c r="E286" s="100"/>
      <c r="F286" s="101"/>
      <c r="G286" s="101"/>
      <c r="H286" s="102">
        <v>0</v>
      </c>
      <c r="I286" s="98"/>
      <c r="J286" s="98"/>
      <c r="K286" s="98"/>
    </row>
    <row r="287" spans="1:11" x14ac:dyDescent="0.25">
      <c r="A287" s="71"/>
      <c r="B287" s="97"/>
      <c r="C287" s="97"/>
      <c r="D287" s="99" t="s">
        <v>112</v>
      </c>
      <c r="E287" s="100">
        <v>238</v>
      </c>
      <c r="F287" s="101">
        <v>0</v>
      </c>
      <c r="G287" s="101">
        <v>0</v>
      </c>
      <c r="H287" s="102">
        <v>238</v>
      </c>
      <c r="I287" s="98"/>
      <c r="J287" s="98"/>
      <c r="K287" s="98"/>
    </row>
    <row r="288" spans="1:11" x14ac:dyDescent="0.25">
      <c r="A288" s="71"/>
      <c r="B288" s="97"/>
      <c r="C288" s="97"/>
      <c r="D288" s="99" t="s">
        <v>113</v>
      </c>
      <c r="E288" s="100"/>
      <c r="F288" s="101"/>
      <c r="G288" s="101"/>
      <c r="H288" s="102">
        <v>0</v>
      </c>
      <c r="I288" s="98"/>
      <c r="J288" s="98"/>
      <c r="K288" s="98"/>
    </row>
    <row r="289" spans="1:11" x14ac:dyDescent="0.25">
      <c r="A289" s="71"/>
      <c r="B289" s="97"/>
      <c r="C289" s="97"/>
      <c r="D289" s="99" t="s">
        <v>112</v>
      </c>
      <c r="E289" s="100">
        <v>65</v>
      </c>
      <c r="F289" s="101">
        <v>0</v>
      </c>
      <c r="G289" s="101">
        <v>0</v>
      </c>
      <c r="H289" s="102">
        <v>65</v>
      </c>
      <c r="I289" s="98"/>
      <c r="J289" s="98"/>
      <c r="K289" s="98"/>
    </row>
    <row r="290" spans="1:11" x14ac:dyDescent="0.25">
      <c r="A290" s="71"/>
      <c r="B290" s="97"/>
      <c r="C290" s="97"/>
      <c r="D290" s="99" t="s">
        <v>219</v>
      </c>
      <c r="E290" s="100">
        <v>575</v>
      </c>
      <c r="F290" s="101">
        <v>0</v>
      </c>
      <c r="G290" s="101">
        <v>0</v>
      </c>
      <c r="H290" s="102">
        <v>575</v>
      </c>
      <c r="I290" s="98"/>
      <c r="J290" s="98"/>
      <c r="K290" s="98"/>
    </row>
    <row r="291" spans="1:11" x14ac:dyDescent="0.25">
      <c r="A291" s="93" t="s">
        <v>246</v>
      </c>
      <c r="B291" s="94" t="s">
        <v>10</v>
      </c>
      <c r="C291" s="94" t="s">
        <v>11</v>
      </c>
      <c r="D291" s="154" t="s">
        <v>247</v>
      </c>
      <c r="E291" s="154"/>
      <c r="F291" s="154"/>
      <c r="G291" s="154"/>
      <c r="H291" s="155"/>
      <c r="I291" s="95">
        <v>878</v>
      </c>
      <c r="J291" s="132"/>
      <c r="K291" s="96">
        <f>+ROUND(+ROUND(I291,2)*ROUND(J291,2),2)</f>
        <v>0</v>
      </c>
    </row>
    <row r="292" spans="1:11" ht="80.099999999999994" customHeight="1" x14ac:dyDescent="0.25">
      <c r="A292" s="71"/>
      <c r="B292" s="97"/>
      <c r="C292" s="97"/>
      <c r="D292" s="156" t="s">
        <v>248</v>
      </c>
      <c r="E292" s="156"/>
      <c r="F292" s="156"/>
      <c r="G292" s="156"/>
      <c r="H292" s="157"/>
      <c r="I292" s="98"/>
      <c r="J292" s="98"/>
      <c r="K292" s="98"/>
    </row>
    <row r="293" spans="1:11" x14ac:dyDescent="0.25">
      <c r="A293" s="71"/>
      <c r="B293" s="97"/>
      <c r="C293" s="97"/>
      <c r="D293" s="99" t="s">
        <v>111</v>
      </c>
      <c r="E293" s="100"/>
      <c r="F293" s="101"/>
      <c r="G293" s="101"/>
      <c r="H293" s="102">
        <v>0</v>
      </c>
      <c r="I293" s="98"/>
      <c r="J293" s="98"/>
      <c r="K293" s="98"/>
    </row>
    <row r="294" spans="1:11" x14ac:dyDescent="0.25">
      <c r="A294" s="71"/>
      <c r="B294" s="97"/>
      <c r="C294" s="97"/>
      <c r="D294" s="99" t="s">
        <v>112</v>
      </c>
      <c r="E294" s="100">
        <v>238</v>
      </c>
      <c r="F294" s="101">
        <v>0</v>
      </c>
      <c r="G294" s="101">
        <v>0</v>
      </c>
      <c r="H294" s="102">
        <v>238</v>
      </c>
      <c r="I294" s="98"/>
      <c r="J294" s="98"/>
      <c r="K294" s="98"/>
    </row>
    <row r="295" spans="1:11" x14ac:dyDescent="0.25">
      <c r="A295" s="71"/>
      <c r="B295" s="97"/>
      <c r="C295" s="97"/>
      <c r="D295" s="99" t="s">
        <v>113</v>
      </c>
      <c r="E295" s="100"/>
      <c r="F295" s="101"/>
      <c r="G295" s="101"/>
      <c r="H295" s="102">
        <v>0</v>
      </c>
      <c r="I295" s="98"/>
      <c r="J295" s="98"/>
      <c r="K295" s="98"/>
    </row>
    <row r="296" spans="1:11" x14ac:dyDescent="0.25">
      <c r="A296" s="71"/>
      <c r="B296" s="97"/>
      <c r="C296" s="97"/>
      <c r="D296" s="99" t="s">
        <v>112</v>
      </c>
      <c r="E296" s="100">
        <v>65</v>
      </c>
      <c r="F296" s="101">
        <v>0</v>
      </c>
      <c r="G296" s="101">
        <v>0</v>
      </c>
      <c r="H296" s="102">
        <v>65</v>
      </c>
      <c r="I296" s="98"/>
      <c r="J296" s="98"/>
      <c r="K296" s="98"/>
    </row>
    <row r="297" spans="1:11" x14ac:dyDescent="0.25">
      <c r="A297" s="71"/>
      <c r="B297" s="97"/>
      <c r="C297" s="97"/>
      <c r="D297" s="99" t="s">
        <v>219</v>
      </c>
      <c r="E297" s="100">
        <v>575</v>
      </c>
      <c r="F297" s="101">
        <v>0</v>
      </c>
      <c r="G297" s="101">
        <v>0</v>
      </c>
      <c r="H297" s="102">
        <v>575</v>
      </c>
      <c r="I297" s="98"/>
      <c r="J297" s="98"/>
      <c r="K297" s="98"/>
    </row>
    <row r="298" spans="1:11" x14ac:dyDescent="0.25">
      <c r="A298" s="93" t="s">
        <v>249</v>
      </c>
      <c r="B298" s="94" t="s">
        <v>10</v>
      </c>
      <c r="C298" s="94" t="s">
        <v>12</v>
      </c>
      <c r="D298" s="154" t="s">
        <v>250</v>
      </c>
      <c r="E298" s="154"/>
      <c r="F298" s="154"/>
      <c r="G298" s="154"/>
      <c r="H298" s="155"/>
      <c r="I298" s="95">
        <v>4</v>
      </c>
      <c r="J298" s="132"/>
      <c r="K298" s="96">
        <f>+ROUND(+ROUND(I298,2)*ROUND(J298,2),2)</f>
        <v>0</v>
      </c>
    </row>
    <row r="299" spans="1:11" ht="65.099999999999994" customHeight="1" x14ac:dyDescent="0.25">
      <c r="A299" s="71"/>
      <c r="B299" s="97"/>
      <c r="C299" s="97"/>
      <c r="D299" s="156" t="s">
        <v>251</v>
      </c>
      <c r="E299" s="156"/>
      <c r="F299" s="156"/>
      <c r="G299" s="156"/>
      <c r="H299" s="157"/>
      <c r="I299" s="98"/>
      <c r="J299" s="98"/>
      <c r="K299" s="98"/>
    </row>
    <row r="300" spans="1:11" x14ac:dyDescent="0.25">
      <c r="A300" s="71"/>
      <c r="B300" s="97"/>
      <c r="C300" s="97"/>
      <c r="D300" s="99" t="s">
        <v>111</v>
      </c>
      <c r="E300" s="100"/>
      <c r="F300" s="101"/>
      <c r="G300" s="101"/>
      <c r="H300" s="102">
        <v>0</v>
      </c>
      <c r="I300" s="98"/>
      <c r="J300" s="98"/>
      <c r="K300" s="98"/>
    </row>
    <row r="301" spans="1:11" x14ac:dyDescent="0.25">
      <c r="A301" s="71"/>
      <c r="B301" s="97"/>
      <c r="C301" s="97"/>
      <c r="D301" s="99" t="s">
        <v>112</v>
      </c>
      <c r="E301" s="100"/>
      <c r="F301" s="101"/>
      <c r="G301" s="101"/>
      <c r="H301" s="102">
        <v>0</v>
      </c>
      <c r="I301" s="98"/>
      <c r="J301" s="98"/>
      <c r="K301" s="98"/>
    </row>
    <row r="302" spans="1:11" x14ac:dyDescent="0.25">
      <c r="A302" s="71"/>
      <c r="B302" s="97"/>
      <c r="C302" s="97"/>
      <c r="D302" s="99" t="s">
        <v>179</v>
      </c>
      <c r="E302" s="100">
        <v>1</v>
      </c>
      <c r="F302" s="101">
        <v>0</v>
      </c>
      <c r="G302" s="101">
        <v>0</v>
      </c>
      <c r="H302" s="102">
        <v>1</v>
      </c>
      <c r="I302" s="98"/>
      <c r="J302" s="98"/>
      <c r="K302" s="98"/>
    </row>
    <row r="303" spans="1:11" x14ac:dyDescent="0.25">
      <c r="A303" s="71"/>
      <c r="B303" s="97"/>
      <c r="C303" s="97"/>
      <c r="D303" s="99" t="s">
        <v>178</v>
      </c>
      <c r="E303" s="100">
        <v>1</v>
      </c>
      <c r="F303" s="101">
        <v>0</v>
      </c>
      <c r="G303" s="101">
        <v>0</v>
      </c>
      <c r="H303" s="102">
        <v>1</v>
      </c>
      <c r="I303" s="98"/>
      <c r="J303" s="98"/>
      <c r="K303" s="98"/>
    </row>
    <row r="304" spans="1:11" x14ac:dyDescent="0.25">
      <c r="A304" s="71"/>
      <c r="B304" s="97"/>
      <c r="C304" s="97"/>
      <c r="D304" s="99" t="s">
        <v>113</v>
      </c>
      <c r="E304" s="100"/>
      <c r="F304" s="101"/>
      <c r="G304" s="101"/>
      <c r="H304" s="102">
        <v>0</v>
      </c>
      <c r="I304" s="98"/>
      <c r="J304" s="98"/>
      <c r="K304" s="98"/>
    </row>
    <row r="305" spans="1:11" x14ac:dyDescent="0.25">
      <c r="A305" s="71"/>
      <c r="B305" s="97"/>
      <c r="C305" s="97"/>
      <c r="D305" s="99" t="s">
        <v>114</v>
      </c>
      <c r="E305" s="100"/>
      <c r="F305" s="101"/>
      <c r="G305" s="101"/>
      <c r="H305" s="102">
        <v>0</v>
      </c>
      <c r="I305" s="98"/>
      <c r="J305" s="98"/>
      <c r="K305" s="98"/>
    </row>
    <row r="306" spans="1:11" x14ac:dyDescent="0.25">
      <c r="A306" s="71"/>
      <c r="B306" s="97"/>
      <c r="C306" s="97"/>
      <c r="D306" s="99" t="s">
        <v>179</v>
      </c>
      <c r="E306" s="100">
        <v>1</v>
      </c>
      <c r="F306" s="101">
        <v>0</v>
      </c>
      <c r="G306" s="101">
        <v>0</v>
      </c>
      <c r="H306" s="102">
        <v>1</v>
      </c>
      <c r="I306" s="98"/>
      <c r="J306" s="98"/>
      <c r="K306" s="98"/>
    </row>
    <row r="307" spans="1:11" x14ac:dyDescent="0.25">
      <c r="A307" s="71"/>
      <c r="B307" s="97"/>
      <c r="C307" s="97"/>
      <c r="D307" s="99" t="s">
        <v>178</v>
      </c>
      <c r="E307" s="100">
        <v>1</v>
      </c>
      <c r="F307" s="101">
        <v>0</v>
      </c>
      <c r="G307" s="101">
        <v>0</v>
      </c>
      <c r="H307" s="102">
        <v>1</v>
      </c>
      <c r="I307" s="98"/>
      <c r="J307" s="98"/>
      <c r="K307" s="98"/>
    </row>
    <row r="308" spans="1:11" x14ac:dyDescent="0.25">
      <c r="A308" s="93" t="s">
        <v>252</v>
      </c>
      <c r="B308" s="94" t="s">
        <v>10</v>
      </c>
      <c r="C308" s="94" t="s">
        <v>12</v>
      </c>
      <c r="D308" s="154" t="s">
        <v>253</v>
      </c>
      <c r="E308" s="154"/>
      <c r="F308" s="154"/>
      <c r="G308" s="154"/>
      <c r="H308" s="155"/>
      <c r="I308" s="95">
        <v>4</v>
      </c>
      <c r="J308" s="132"/>
      <c r="K308" s="96">
        <f>+ROUND(+ROUND(I308,2)*ROUND(J308,2),2)</f>
        <v>0</v>
      </c>
    </row>
    <row r="309" spans="1:11" ht="60" customHeight="1" x14ac:dyDescent="0.25">
      <c r="A309" s="71"/>
      <c r="B309" s="97"/>
      <c r="C309" s="97"/>
      <c r="D309" s="156" t="s">
        <v>254</v>
      </c>
      <c r="E309" s="156"/>
      <c r="F309" s="156"/>
      <c r="G309" s="156"/>
      <c r="H309" s="157"/>
      <c r="I309" s="98"/>
      <c r="J309" s="98"/>
      <c r="K309" s="98"/>
    </row>
    <row r="310" spans="1:11" x14ac:dyDescent="0.25">
      <c r="A310" s="71"/>
      <c r="B310" s="97"/>
      <c r="C310" s="97"/>
      <c r="D310" s="99" t="s">
        <v>111</v>
      </c>
      <c r="E310" s="100"/>
      <c r="F310" s="101"/>
      <c r="G310" s="101"/>
      <c r="H310" s="102">
        <v>0</v>
      </c>
      <c r="I310" s="98"/>
      <c r="J310" s="98"/>
      <c r="K310" s="98"/>
    </row>
    <row r="311" spans="1:11" x14ac:dyDescent="0.25">
      <c r="A311" s="71"/>
      <c r="B311" s="97"/>
      <c r="C311" s="97"/>
      <c r="D311" s="99" t="s">
        <v>112</v>
      </c>
      <c r="E311" s="100"/>
      <c r="F311" s="101"/>
      <c r="G311" s="101"/>
      <c r="H311" s="102">
        <v>0</v>
      </c>
      <c r="I311" s="98"/>
      <c r="J311" s="98"/>
      <c r="K311" s="98"/>
    </row>
    <row r="312" spans="1:11" x14ac:dyDescent="0.25">
      <c r="A312" s="71"/>
      <c r="B312" s="97"/>
      <c r="C312" s="97"/>
      <c r="D312" s="99" t="s">
        <v>179</v>
      </c>
      <c r="E312" s="100">
        <v>1</v>
      </c>
      <c r="F312" s="101">
        <v>0</v>
      </c>
      <c r="G312" s="101">
        <v>0</v>
      </c>
      <c r="H312" s="102">
        <v>1</v>
      </c>
      <c r="I312" s="98"/>
      <c r="J312" s="98"/>
      <c r="K312" s="98"/>
    </row>
    <row r="313" spans="1:11" x14ac:dyDescent="0.25">
      <c r="A313" s="71"/>
      <c r="B313" s="97"/>
      <c r="C313" s="97"/>
      <c r="D313" s="99" t="s">
        <v>178</v>
      </c>
      <c r="E313" s="100">
        <v>1</v>
      </c>
      <c r="F313" s="101">
        <v>0</v>
      </c>
      <c r="G313" s="101">
        <v>0</v>
      </c>
      <c r="H313" s="102">
        <v>1</v>
      </c>
      <c r="I313" s="98"/>
      <c r="J313" s="98"/>
      <c r="K313" s="98"/>
    </row>
    <row r="314" spans="1:11" x14ac:dyDescent="0.25">
      <c r="A314" s="71"/>
      <c r="B314" s="97"/>
      <c r="C314" s="97"/>
      <c r="D314" s="99" t="s">
        <v>113</v>
      </c>
      <c r="E314" s="100"/>
      <c r="F314" s="101"/>
      <c r="G314" s="101"/>
      <c r="H314" s="102">
        <v>0</v>
      </c>
      <c r="I314" s="98"/>
      <c r="J314" s="98"/>
      <c r="K314" s="98"/>
    </row>
    <row r="315" spans="1:11" x14ac:dyDescent="0.25">
      <c r="A315" s="71"/>
      <c r="B315" s="97"/>
      <c r="C315" s="97"/>
      <c r="D315" s="99" t="s">
        <v>114</v>
      </c>
      <c r="E315" s="100"/>
      <c r="F315" s="101"/>
      <c r="G315" s="101"/>
      <c r="H315" s="102">
        <v>0</v>
      </c>
      <c r="I315" s="98"/>
      <c r="J315" s="98"/>
      <c r="K315" s="98"/>
    </row>
    <row r="316" spans="1:11" x14ac:dyDescent="0.25">
      <c r="A316" s="71"/>
      <c r="B316" s="97"/>
      <c r="C316" s="97"/>
      <c r="D316" s="99" t="s">
        <v>179</v>
      </c>
      <c r="E316" s="100">
        <v>1</v>
      </c>
      <c r="F316" s="101">
        <v>0</v>
      </c>
      <c r="G316" s="101">
        <v>0</v>
      </c>
      <c r="H316" s="102">
        <v>1</v>
      </c>
      <c r="I316" s="98"/>
      <c r="J316" s="98"/>
      <c r="K316" s="98"/>
    </row>
    <row r="317" spans="1:11" x14ac:dyDescent="0.25">
      <c r="A317" s="71"/>
      <c r="B317" s="97"/>
      <c r="C317" s="97"/>
      <c r="D317" s="99" t="s">
        <v>178</v>
      </c>
      <c r="E317" s="100">
        <v>1</v>
      </c>
      <c r="F317" s="101">
        <v>0</v>
      </c>
      <c r="G317" s="101">
        <v>0</v>
      </c>
      <c r="H317" s="102">
        <v>1</v>
      </c>
      <c r="I317" s="98"/>
      <c r="J317" s="98"/>
      <c r="K317" s="98"/>
    </row>
    <row r="318" spans="1:11" x14ac:dyDescent="0.25">
      <c r="A318" s="93" t="s">
        <v>255</v>
      </c>
      <c r="B318" s="94" t="s">
        <v>10</v>
      </c>
      <c r="C318" s="94" t="s">
        <v>11</v>
      </c>
      <c r="D318" s="154" t="s">
        <v>256</v>
      </c>
      <c r="E318" s="154"/>
      <c r="F318" s="154"/>
      <c r="G318" s="154"/>
      <c r="H318" s="155"/>
      <c r="I318" s="95">
        <v>878</v>
      </c>
      <c r="J318" s="132"/>
      <c r="K318" s="96">
        <f>+ROUND(+ROUND(I318,2)*ROUND(J318,2),2)</f>
        <v>0</v>
      </c>
    </row>
    <row r="319" spans="1:11" ht="50.1" customHeight="1" x14ac:dyDescent="0.25">
      <c r="A319" s="71"/>
      <c r="B319" s="97"/>
      <c r="C319" s="97"/>
      <c r="D319" s="156" t="s">
        <v>257</v>
      </c>
      <c r="E319" s="156"/>
      <c r="F319" s="156"/>
      <c r="G319" s="156"/>
      <c r="H319" s="157"/>
      <c r="I319" s="98"/>
      <c r="J319" s="98"/>
      <c r="K319" s="98"/>
    </row>
    <row r="320" spans="1:11" x14ac:dyDescent="0.25">
      <c r="A320" s="71"/>
      <c r="B320" s="97"/>
      <c r="C320" s="97"/>
      <c r="D320" s="99" t="s">
        <v>111</v>
      </c>
      <c r="E320" s="100"/>
      <c r="F320" s="101"/>
      <c r="G320" s="101"/>
      <c r="H320" s="102">
        <v>0</v>
      </c>
      <c r="I320" s="98"/>
      <c r="J320" s="98"/>
      <c r="K320" s="98"/>
    </row>
    <row r="321" spans="1:11" x14ac:dyDescent="0.25">
      <c r="A321" s="71"/>
      <c r="B321" s="97"/>
      <c r="C321" s="97"/>
      <c r="D321" s="99" t="s">
        <v>112</v>
      </c>
      <c r="E321" s="100">
        <v>238</v>
      </c>
      <c r="F321" s="101">
        <v>0</v>
      </c>
      <c r="G321" s="101">
        <v>0</v>
      </c>
      <c r="H321" s="102">
        <v>238</v>
      </c>
      <c r="I321" s="98"/>
      <c r="J321" s="98"/>
      <c r="K321" s="98"/>
    </row>
    <row r="322" spans="1:11" x14ac:dyDescent="0.25">
      <c r="A322" s="71"/>
      <c r="B322" s="97"/>
      <c r="C322" s="97"/>
      <c r="D322" s="99" t="s">
        <v>113</v>
      </c>
      <c r="E322" s="100"/>
      <c r="F322" s="101"/>
      <c r="G322" s="101"/>
      <c r="H322" s="102">
        <v>0</v>
      </c>
      <c r="I322" s="98"/>
      <c r="J322" s="98"/>
      <c r="K322" s="98"/>
    </row>
    <row r="323" spans="1:11" x14ac:dyDescent="0.25">
      <c r="A323" s="71"/>
      <c r="B323" s="97"/>
      <c r="C323" s="97"/>
      <c r="D323" s="99" t="s">
        <v>112</v>
      </c>
      <c r="E323" s="100">
        <v>65</v>
      </c>
      <c r="F323" s="101">
        <v>0</v>
      </c>
      <c r="G323" s="101">
        <v>0</v>
      </c>
      <c r="H323" s="102">
        <v>65</v>
      </c>
      <c r="I323" s="98"/>
      <c r="J323" s="98"/>
      <c r="K323" s="98"/>
    </row>
    <row r="324" spans="1:11" x14ac:dyDescent="0.25">
      <c r="A324" s="71"/>
      <c r="B324" s="97"/>
      <c r="C324" s="97"/>
      <c r="D324" s="99" t="s">
        <v>219</v>
      </c>
      <c r="E324" s="100">
        <v>575</v>
      </c>
      <c r="F324" s="101">
        <v>0</v>
      </c>
      <c r="G324" s="101">
        <v>0</v>
      </c>
      <c r="H324" s="102">
        <v>575</v>
      </c>
      <c r="I324" s="98"/>
      <c r="J324" s="98"/>
      <c r="K324" s="98"/>
    </row>
    <row r="325" spans="1:11" ht="22.5" customHeight="1" x14ac:dyDescent="0.25">
      <c r="A325" s="93" t="s">
        <v>258</v>
      </c>
      <c r="B325" s="94" t="s">
        <v>10</v>
      </c>
      <c r="C325" s="94" t="s">
        <v>11</v>
      </c>
      <c r="D325" s="154" t="s">
        <v>259</v>
      </c>
      <c r="E325" s="154"/>
      <c r="F325" s="154"/>
      <c r="G325" s="154"/>
      <c r="H325" s="155"/>
      <c r="I325" s="95">
        <v>878</v>
      </c>
      <c r="J325" s="132"/>
      <c r="K325" s="96">
        <f>+ROUND(+ROUND(I325,2)*ROUND(J325,2),2)</f>
        <v>0</v>
      </c>
    </row>
    <row r="326" spans="1:11" ht="50.1" customHeight="1" x14ac:dyDescent="0.25">
      <c r="A326" s="71"/>
      <c r="B326" s="97"/>
      <c r="C326" s="97"/>
      <c r="D326" s="156" t="s">
        <v>260</v>
      </c>
      <c r="E326" s="156"/>
      <c r="F326" s="156"/>
      <c r="G326" s="156"/>
      <c r="H326" s="157"/>
      <c r="I326" s="98"/>
      <c r="J326" s="98"/>
      <c r="K326" s="98"/>
    </row>
    <row r="327" spans="1:11" x14ac:dyDescent="0.25">
      <c r="A327" s="71"/>
      <c r="B327" s="97"/>
      <c r="C327" s="97"/>
      <c r="D327" s="99" t="s">
        <v>111</v>
      </c>
      <c r="E327" s="100"/>
      <c r="F327" s="101"/>
      <c r="G327" s="101"/>
      <c r="H327" s="102">
        <v>0</v>
      </c>
      <c r="I327" s="98"/>
      <c r="J327" s="98"/>
      <c r="K327" s="98"/>
    </row>
    <row r="328" spans="1:11" x14ac:dyDescent="0.25">
      <c r="A328" s="71"/>
      <c r="B328" s="97"/>
      <c r="C328" s="97"/>
      <c r="D328" s="99" t="s">
        <v>112</v>
      </c>
      <c r="E328" s="100">
        <v>238</v>
      </c>
      <c r="F328" s="101">
        <v>0</v>
      </c>
      <c r="G328" s="101">
        <v>0</v>
      </c>
      <c r="H328" s="102">
        <v>238</v>
      </c>
      <c r="I328" s="98"/>
      <c r="J328" s="98"/>
      <c r="K328" s="98"/>
    </row>
    <row r="329" spans="1:11" x14ac:dyDescent="0.25">
      <c r="A329" s="71"/>
      <c r="B329" s="97"/>
      <c r="C329" s="97"/>
      <c r="D329" s="99" t="s">
        <v>113</v>
      </c>
      <c r="E329" s="100"/>
      <c r="F329" s="101"/>
      <c r="G329" s="101"/>
      <c r="H329" s="102">
        <v>0</v>
      </c>
      <c r="I329" s="98"/>
      <c r="J329" s="98"/>
      <c r="K329" s="98"/>
    </row>
    <row r="330" spans="1:11" x14ac:dyDescent="0.25">
      <c r="A330" s="71"/>
      <c r="B330" s="97"/>
      <c r="C330" s="97"/>
      <c r="D330" s="99" t="s">
        <v>112</v>
      </c>
      <c r="E330" s="100">
        <v>65</v>
      </c>
      <c r="F330" s="101">
        <v>0</v>
      </c>
      <c r="G330" s="101">
        <v>0</v>
      </c>
      <c r="H330" s="102">
        <v>65</v>
      </c>
      <c r="I330" s="98"/>
      <c r="J330" s="98"/>
      <c r="K330" s="98"/>
    </row>
    <row r="331" spans="1:11" x14ac:dyDescent="0.25">
      <c r="A331" s="71"/>
      <c r="B331" s="97"/>
      <c r="C331" s="97"/>
      <c r="D331" s="99" t="s">
        <v>219</v>
      </c>
      <c r="E331" s="100">
        <v>575</v>
      </c>
      <c r="F331" s="101">
        <v>0</v>
      </c>
      <c r="G331" s="101">
        <v>0</v>
      </c>
      <c r="H331" s="102">
        <v>575</v>
      </c>
      <c r="I331" s="111"/>
      <c r="J331" s="111"/>
      <c r="K331" s="98"/>
    </row>
    <row r="332" spans="1:11" x14ac:dyDescent="0.25">
      <c r="A332" s="112"/>
      <c r="B332" s="30" t="s">
        <v>24</v>
      </c>
      <c r="C332" s="113"/>
      <c r="D332" s="114"/>
      <c r="E332" s="115"/>
      <c r="F332" s="113"/>
      <c r="G332" s="113"/>
      <c r="H332" s="116" t="s">
        <v>15</v>
      </c>
      <c r="I332" s="117"/>
      <c r="J332" s="118"/>
      <c r="K332" s="29">
        <f>SUM(K8:K331)</f>
        <v>0</v>
      </c>
    </row>
    <row r="333" spans="1:11" ht="22.5" customHeight="1" x14ac:dyDescent="0.25">
      <c r="A333" s="89" t="s">
        <v>16</v>
      </c>
      <c r="B333" s="90" t="s">
        <v>8</v>
      </c>
      <c r="C333" s="90" t="s">
        <v>9</v>
      </c>
      <c r="D333" s="152" t="s">
        <v>261</v>
      </c>
      <c r="E333" s="152"/>
      <c r="F333" s="152"/>
      <c r="G333" s="152"/>
      <c r="H333" s="153"/>
      <c r="I333" s="91"/>
      <c r="J333" s="92"/>
      <c r="K333" s="92"/>
    </row>
    <row r="334" spans="1:11" ht="22.5" customHeight="1" x14ac:dyDescent="0.25">
      <c r="A334" s="93" t="s">
        <v>43</v>
      </c>
      <c r="B334" s="94" t="s">
        <v>10</v>
      </c>
      <c r="C334" s="94" t="s">
        <v>12</v>
      </c>
      <c r="D334" s="154" t="s">
        <v>262</v>
      </c>
      <c r="E334" s="154"/>
      <c r="F334" s="154"/>
      <c r="G334" s="154"/>
      <c r="H334" s="155"/>
      <c r="I334" s="95">
        <v>1</v>
      </c>
      <c r="J334" s="132"/>
      <c r="K334" s="96">
        <f>+ROUND(+ROUND(I334,2)*ROUND(J334,2),2)</f>
        <v>0</v>
      </c>
    </row>
    <row r="335" spans="1:11" ht="129.94999999999999" customHeight="1" x14ac:dyDescent="0.25">
      <c r="A335" s="71"/>
      <c r="B335" s="97"/>
      <c r="C335" s="97"/>
      <c r="D335" s="156" t="s">
        <v>263</v>
      </c>
      <c r="E335" s="156"/>
      <c r="F335" s="156"/>
      <c r="G335" s="156"/>
      <c r="H335" s="157"/>
      <c r="I335" s="98"/>
      <c r="J335" s="98"/>
      <c r="K335" s="98"/>
    </row>
    <row r="336" spans="1:11" x14ac:dyDescent="0.25">
      <c r="A336" s="71"/>
      <c r="B336" s="97"/>
      <c r="C336" s="97"/>
      <c r="D336" s="103"/>
      <c r="E336" s="100">
        <v>1</v>
      </c>
      <c r="F336" s="101">
        <v>0</v>
      </c>
      <c r="G336" s="101">
        <v>0</v>
      </c>
      <c r="H336" s="102">
        <v>1</v>
      </c>
      <c r="I336" s="98"/>
      <c r="J336" s="98"/>
      <c r="K336" s="98"/>
    </row>
    <row r="337" spans="1:11" ht="22.5" customHeight="1" x14ac:dyDescent="0.25">
      <c r="A337" s="93" t="s">
        <v>264</v>
      </c>
      <c r="B337" s="94" t="s">
        <v>10</v>
      </c>
      <c r="C337" s="94" t="s">
        <v>12</v>
      </c>
      <c r="D337" s="154" t="s">
        <v>265</v>
      </c>
      <c r="E337" s="154"/>
      <c r="F337" s="154"/>
      <c r="G337" s="154"/>
      <c r="H337" s="155"/>
      <c r="I337" s="95">
        <v>1</v>
      </c>
      <c r="J337" s="132"/>
      <c r="K337" s="96">
        <f>+ROUND(+ROUND(I337,2)*ROUND(J337,2),2)</f>
        <v>0</v>
      </c>
    </row>
    <row r="338" spans="1:11" ht="30" customHeight="1" x14ac:dyDescent="0.25">
      <c r="A338" s="71"/>
      <c r="B338" s="97"/>
      <c r="C338" s="97"/>
      <c r="D338" s="156" t="s">
        <v>266</v>
      </c>
      <c r="E338" s="156"/>
      <c r="F338" s="156"/>
      <c r="G338" s="156"/>
      <c r="H338" s="157"/>
      <c r="I338" s="98"/>
      <c r="J338" s="98"/>
      <c r="K338" s="98"/>
    </row>
    <row r="339" spans="1:11" x14ac:dyDescent="0.25">
      <c r="A339" s="71"/>
      <c r="B339" s="97"/>
      <c r="C339" s="97"/>
      <c r="D339" s="103"/>
      <c r="E339" s="100">
        <v>1</v>
      </c>
      <c r="F339" s="101">
        <v>0</v>
      </c>
      <c r="G339" s="101">
        <v>0</v>
      </c>
      <c r="H339" s="102">
        <v>1</v>
      </c>
      <c r="I339" s="98"/>
      <c r="J339" s="98"/>
      <c r="K339" s="98"/>
    </row>
    <row r="340" spans="1:11" x14ac:dyDescent="0.25">
      <c r="A340" s="93" t="s">
        <v>267</v>
      </c>
      <c r="B340" s="94" t="s">
        <v>10</v>
      </c>
      <c r="C340" s="94" t="s">
        <v>12</v>
      </c>
      <c r="D340" s="154" t="s">
        <v>268</v>
      </c>
      <c r="E340" s="154"/>
      <c r="F340" s="154"/>
      <c r="G340" s="154"/>
      <c r="H340" s="155"/>
      <c r="I340" s="95">
        <v>1</v>
      </c>
      <c r="J340" s="132"/>
      <c r="K340" s="96">
        <f>+ROUND(+ROUND(I340,2)*ROUND(J340,2),2)</f>
        <v>0</v>
      </c>
    </row>
    <row r="341" spans="1:11" ht="30" customHeight="1" x14ac:dyDescent="0.25">
      <c r="A341" s="71"/>
      <c r="B341" s="97"/>
      <c r="C341" s="97"/>
      <c r="D341" s="156" t="s">
        <v>269</v>
      </c>
      <c r="E341" s="156"/>
      <c r="F341" s="156"/>
      <c r="G341" s="156"/>
      <c r="H341" s="157"/>
      <c r="I341" s="98"/>
      <c r="J341" s="98"/>
      <c r="K341" s="98"/>
    </row>
    <row r="342" spans="1:11" x14ac:dyDescent="0.25">
      <c r="A342" s="71"/>
      <c r="B342" s="97"/>
      <c r="C342" s="97"/>
      <c r="D342" s="103"/>
      <c r="E342" s="100">
        <v>1</v>
      </c>
      <c r="F342" s="101">
        <v>0</v>
      </c>
      <c r="G342" s="101">
        <v>0</v>
      </c>
      <c r="H342" s="102">
        <v>1</v>
      </c>
      <c r="I342" s="98"/>
      <c r="J342" s="98"/>
      <c r="K342" s="98"/>
    </row>
    <row r="343" spans="1:11" x14ac:dyDescent="0.25">
      <c r="A343" s="93" t="s">
        <v>270</v>
      </c>
      <c r="B343" s="94" t="s">
        <v>10</v>
      </c>
      <c r="C343" s="94" t="s">
        <v>12</v>
      </c>
      <c r="D343" s="154" t="s">
        <v>271</v>
      </c>
      <c r="E343" s="154"/>
      <c r="F343" s="154"/>
      <c r="G343" s="154"/>
      <c r="H343" s="155"/>
      <c r="I343" s="95">
        <v>1</v>
      </c>
      <c r="J343" s="132"/>
      <c r="K343" s="96">
        <f>+ROUND(+ROUND(I343,2)*ROUND(J343,2),2)</f>
        <v>0</v>
      </c>
    </row>
    <row r="344" spans="1:11" ht="60" customHeight="1" x14ac:dyDescent="0.25">
      <c r="A344" s="71"/>
      <c r="B344" s="97"/>
      <c r="C344" s="97"/>
      <c r="D344" s="156" t="s">
        <v>272</v>
      </c>
      <c r="E344" s="156"/>
      <c r="F344" s="156"/>
      <c r="G344" s="156"/>
      <c r="H344" s="157"/>
      <c r="I344" s="98"/>
      <c r="J344" s="98"/>
      <c r="K344" s="98"/>
    </row>
    <row r="345" spans="1:11" x14ac:dyDescent="0.25">
      <c r="A345" s="71"/>
      <c r="B345" s="97"/>
      <c r="C345" s="97"/>
      <c r="D345" s="103"/>
      <c r="E345" s="100">
        <v>1</v>
      </c>
      <c r="F345" s="101">
        <v>0</v>
      </c>
      <c r="G345" s="101">
        <v>0</v>
      </c>
      <c r="H345" s="102">
        <v>1</v>
      </c>
      <c r="I345" s="98"/>
      <c r="J345" s="98"/>
      <c r="K345" s="98"/>
    </row>
    <row r="346" spans="1:11" ht="22.5" customHeight="1" x14ac:dyDescent="0.25">
      <c r="A346" s="93" t="s">
        <v>273</v>
      </c>
      <c r="B346" s="94" t="s">
        <v>10</v>
      </c>
      <c r="C346" s="94" t="s">
        <v>12</v>
      </c>
      <c r="D346" s="154" t="s">
        <v>274</v>
      </c>
      <c r="E346" s="154"/>
      <c r="F346" s="154"/>
      <c r="G346" s="154"/>
      <c r="H346" s="155"/>
      <c r="I346" s="95">
        <v>1</v>
      </c>
      <c r="J346" s="132"/>
      <c r="K346" s="96">
        <f>+ROUND(+ROUND(I346,2)*ROUND(J346,2),2)</f>
        <v>0</v>
      </c>
    </row>
    <row r="347" spans="1:11" ht="30" customHeight="1" x14ac:dyDescent="0.25">
      <c r="A347" s="71"/>
      <c r="B347" s="97"/>
      <c r="C347" s="97"/>
      <c r="D347" s="156" t="s">
        <v>275</v>
      </c>
      <c r="E347" s="156"/>
      <c r="F347" s="156"/>
      <c r="G347" s="156"/>
      <c r="H347" s="157"/>
      <c r="I347" s="98"/>
      <c r="J347" s="98"/>
      <c r="K347" s="98"/>
    </row>
    <row r="348" spans="1:11" x14ac:dyDescent="0.25">
      <c r="A348" s="71"/>
      <c r="B348" s="97"/>
      <c r="C348" s="97"/>
      <c r="D348" s="103"/>
      <c r="E348" s="100">
        <v>1</v>
      </c>
      <c r="F348" s="101">
        <v>0</v>
      </c>
      <c r="G348" s="101">
        <v>0</v>
      </c>
      <c r="H348" s="102">
        <v>1</v>
      </c>
      <c r="I348" s="98"/>
      <c r="J348" s="98"/>
      <c r="K348" s="98"/>
    </row>
    <row r="349" spans="1:11" x14ac:dyDescent="0.25">
      <c r="A349" s="93" t="s">
        <v>276</v>
      </c>
      <c r="B349" s="94" t="s">
        <v>10</v>
      </c>
      <c r="C349" s="94" t="s">
        <v>12</v>
      </c>
      <c r="D349" s="154" t="s">
        <v>277</v>
      </c>
      <c r="E349" s="154"/>
      <c r="F349" s="154"/>
      <c r="G349" s="154"/>
      <c r="H349" s="155"/>
      <c r="I349" s="95">
        <v>1</v>
      </c>
      <c r="J349" s="132"/>
      <c r="K349" s="96">
        <f>+ROUND(+ROUND(I349,2)*ROUND(J349,2),2)</f>
        <v>0</v>
      </c>
    </row>
    <row r="350" spans="1:11" ht="50.1" customHeight="1" x14ac:dyDescent="0.25">
      <c r="A350" s="71"/>
      <c r="B350" s="97"/>
      <c r="C350" s="97"/>
      <c r="D350" s="156" t="s">
        <v>278</v>
      </c>
      <c r="E350" s="156"/>
      <c r="F350" s="156"/>
      <c r="G350" s="156"/>
      <c r="H350" s="157"/>
      <c r="I350" s="98"/>
      <c r="J350" s="98"/>
      <c r="K350" s="98"/>
    </row>
    <row r="351" spans="1:11" x14ac:dyDescent="0.25">
      <c r="A351" s="71"/>
      <c r="B351" s="97"/>
      <c r="C351" s="97"/>
      <c r="D351" s="103"/>
      <c r="E351" s="100">
        <v>1</v>
      </c>
      <c r="F351" s="101">
        <v>0</v>
      </c>
      <c r="G351" s="101">
        <v>0</v>
      </c>
      <c r="H351" s="102">
        <v>1</v>
      </c>
      <c r="I351" s="98"/>
      <c r="J351" s="98"/>
      <c r="K351" s="98"/>
    </row>
    <row r="352" spans="1:11" ht="33.75" customHeight="1" x14ac:dyDescent="0.25">
      <c r="A352" s="93" t="s">
        <v>279</v>
      </c>
      <c r="B352" s="94" t="s">
        <v>10</v>
      </c>
      <c r="C352" s="94" t="s">
        <v>12</v>
      </c>
      <c r="D352" s="154" t="s">
        <v>280</v>
      </c>
      <c r="E352" s="154"/>
      <c r="F352" s="154"/>
      <c r="G352" s="154"/>
      <c r="H352" s="155"/>
      <c r="I352" s="95">
        <v>1</v>
      </c>
      <c r="J352" s="132"/>
      <c r="K352" s="96">
        <f>+ROUND(+ROUND(I352,2)*ROUND(J352,2),2)</f>
        <v>0</v>
      </c>
    </row>
    <row r="353" spans="1:11" ht="120" customHeight="1" x14ac:dyDescent="0.25">
      <c r="A353" s="71"/>
      <c r="B353" s="97"/>
      <c r="C353" s="97"/>
      <c r="D353" s="156" t="s">
        <v>281</v>
      </c>
      <c r="E353" s="156"/>
      <c r="F353" s="156"/>
      <c r="G353" s="156"/>
      <c r="H353" s="157"/>
      <c r="I353" s="98"/>
      <c r="J353" s="98"/>
      <c r="K353" s="98"/>
    </row>
    <row r="354" spans="1:11" x14ac:dyDescent="0.25">
      <c r="A354" s="71"/>
      <c r="B354" s="97"/>
      <c r="C354" s="97"/>
      <c r="D354" s="103"/>
      <c r="E354" s="100">
        <v>1</v>
      </c>
      <c r="F354" s="101">
        <v>0</v>
      </c>
      <c r="G354" s="101">
        <v>0</v>
      </c>
      <c r="H354" s="102">
        <v>1</v>
      </c>
      <c r="I354" s="111"/>
      <c r="J354" s="111"/>
      <c r="K354" s="98"/>
    </row>
    <row r="355" spans="1:11" x14ac:dyDescent="0.25">
      <c r="A355" s="112"/>
      <c r="B355" s="30" t="s">
        <v>24</v>
      </c>
      <c r="C355" s="113"/>
      <c r="D355" s="114"/>
      <c r="E355" s="115"/>
      <c r="F355" s="113"/>
      <c r="G355" s="113"/>
      <c r="H355" s="116" t="s">
        <v>18</v>
      </c>
      <c r="I355" s="117"/>
      <c r="J355" s="118"/>
      <c r="K355" s="29">
        <f>SUM(K334:K354)</f>
        <v>0</v>
      </c>
    </row>
    <row r="356" spans="1:11" x14ac:dyDescent="0.25">
      <c r="A356" s="89" t="s">
        <v>19</v>
      </c>
      <c r="B356" s="90" t="s">
        <v>8</v>
      </c>
      <c r="C356" s="90" t="s">
        <v>9</v>
      </c>
      <c r="D356" s="152" t="s">
        <v>282</v>
      </c>
      <c r="E356" s="152"/>
      <c r="F356" s="152"/>
      <c r="G356" s="152"/>
      <c r="H356" s="153"/>
      <c r="I356" s="91"/>
      <c r="J356" s="92"/>
      <c r="K356" s="92"/>
    </row>
    <row r="357" spans="1:11" ht="22.5" customHeight="1" x14ac:dyDescent="0.25">
      <c r="A357" s="93" t="s">
        <v>44</v>
      </c>
      <c r="B357" s="94" t="s">
        <v>10</v>
      </c>
      <c r="C357" s="94" t="s">
        <v>11</v>
      </c>
      <c r="D357" s="154" t="s">
        <v>283</v>
      </c>
      <c r="E357" s="154"/>
      <c r="F357" s="154"/>
      <c r="G357" s="154"/>
      <c r="H357" s="155"/>
      <c r="I357" s="95">
        <v>878</v>
      </c>
      <c r="J357" s="132"/>
      <c r="K357" s="96">
        <f>+ROUND(+ROUND(I357,2)*ROUND(J357,2),2)</f>
        <v>0</v>
      </c>
    </row>
    <row r="358" spans="1:11" ht="80.099999999999994" customHeight="1" x14ac:dyDescent="0.25">
      <c r="A358" s="71"/>
      <c r="B358" s="97"/>
      <c r="C358" s="97"/>
      <c r="D358" s="156" t="s">
        <v>284</v>
      </c>
      <c r="E358" s="156"/>
      <c r="F358" s="156"/>
      <c r="G358" s="156"/>
      <c r="H358" s="157"/>
      <c r="I358" s="98"/>
      <c r="J358" s="98"/>
      <c r="K358" s="98"/>
    </row>
    <row r="359" spans="1:11" x14ac:dyDescent="0.25">
      <c r="A359" s="71"/>
      <c r="B359" s="97"/>
      <c r="C359" s="97"/>
      <c r="D359" s="99" t="s">
        <v>111</v>
      </c>
      <c r="E359" s="100"/>
      <c r="F359" s="101"/>
      <c r="G359" s="101"/>
      <c r="H359" s="102">
        <v>0</v>
      </c>
      <c r="I359" s="98"/>
      <c r="J359" s="98"/>
      <c r="K359" s="98"/>
    </row>
    <row r="360" spans="1:11" x14ac:dyDescent="0.25">
      <c r="A360" s="71"/>
      <c r="B360" s="97"/>
      <c r="C360" s="97"/>
      <c r="D360" s="99" t="s">
        <v>112</v>
      </c>
      <c r="E360" s="100">
        <v>238</v>
      </c>
      <c r="F360" s="101">
        <v>0</v>
      </c>
      <c r="G360" s="101">
        <v>0</v>
      </c>
      <c r="H360" s="102">
        <v>238</v>
      </c>
      <c r="I360" s="98"/>
      <c r="J360" s="98"/>
      <c r="K360" s="98"/>
    </row>
    <row r="361" spans="1:11" x14ac:dyDescent="0.25">
      <c r="A361" s="71"/>
      <c r="B361" s="97"/>
      <c r="C361" s="97"/>
      <c r="D361" s="99" t="s">
        <v>113</v>
      </c>
      <c r="E361" s="100"/>
      <c r="F361" s="101"/>
      <c r="G361" s="101"/>
      <c r="H361" s="102">
        <v>0</v>
      </c>
      <c r="I361" s="98"/>
      <c r="J361" s="98"/>
      <c r="K361" s="98"/>
    </row>
    <row r="362" spans="1:11" x14ac:dyDescent="0.25">
      <c r="A362" s="71"/>
      <c r="B362" s="97"/>
      <c r="C362" s="97"/>
      <c r="D362" s="99" t="s">
        <v>112</v>
      </c>
      <c r="E362" s="100">
        <v>65</v>
      </c>
      <c r="F362" s="101">
        <v>0</v>
      </c>
      <c r="G362" s="101">
        <v>0</v>
      </c>
      <c r="H362" s="102">
        <v>65</v>
      </c>
      <c r="I362" s="98"/>
      <c r="J362" s="98"/>
      <c r="K362" s="98"/>
    </row>
    <row r="363" spans="1:11" x14ac:dyDescent="0.25">
      <c r="A363" s="71"/>
      <c r="B363" s="97"/>
      <c r="C363" s="97"/>
      <c r="D363" s="99" t="s">
        <v>114</v>
      </c>
      <c r="E363" s="100">
        <v>575</v>
      </c>
      <c r="F363" s="101">
        <v>0</v>
      </c>
      <c r="G363" s="101">
        <v>0</v>
      </c>
      <c r="H363" s="102">
        <v>575</v>
      </c>
      <c r="I363" s="98"/>
      <c r="J363" s="98"/>
      <c r="K363" s="98"/>
    </row>
    <row r="364" spans="1:11" x14ac:dyDescent="0.25">
      <c r="A364" s="119" t="s">
        <v>285</v>
      </c>
      <c r="B364" s="120" t="s">
        <v>10</v>
      </c>
      <c r="C364" s="120" t="s">
        <v>14</v>
      </c>
      <c r="D364" s="164" t="s">
        <v>99</v>
      </c>
      <c r="E364" s="164"/>
      <c r="F364" s="164"/>
      <c r="G364" s="164"/>
      <c r="H364" s="165"/>
      <c r="I364" s="121">
        <v>1</v>
      </c>
      <c r="J364" s="121">
        <f>+IF(OR(K409&lt;&gt;0,K410&lt;&gt;0),5000,IF(OR(J409&lt;&gt;0,J410&lt;&gt;0),+ROUND(2436*(1+J409+J410),2),5950))</f>
        <v>5950</v>
      </c>
      <c r="K364" s="121">
        <f>+ROUND(+ROUND(I364,2)*ROUND(J364,2),2)</f>
        <v>5950</v>
      </c>
    </row>
    <row r="365" spans="1:11" ht="80.099999999999994" customHeight="1" x14ac:dyDescent="0.25">
      <c r="A365" s="71"/>
      <c r="B365" s="97"/>
      <c r="C365" s="97"/>
      <c r="D365" s="156" t="s">
        <v>286</v>
      </c>
      <c r="E365" s="156"/>
      <c r="F365" s="156"/>
      <c r="G365" s="156"/>
      <c r="H365" s="157"/>
      <c r="I365" s="98"/>
      <c r="J365" s="98"/>
      <c r="K365" s="98"/>
    </row>
    <row r="366" spans="1:11" x14ac:dyDescent="0.25">
      <c r="A366" s="71"/>
      <c r="B366" s="97"/>
      <c r="C366" s="97"/>
      <c r="D366" s="103"/>
      <c r="E366" s="100">
        <v>1</v>
      </c>
      <c r="F366" s="101">
        <v>0</v>
      </c>
      <c r="G366" s="101">
        <v>0</v>
      </c>
      <c r="H366" s="102">
        <v>1</v>
      </c>
      <c r="I366" s="98"/>
      <c r="J366" s="98"/>
      <c r="K366" s="98"/>
    </row>
    <row r="367" spans="1:11" ht="22.5" customHeight="1" x14ac:dyDescent="0.25">
      <c r="A367" s="93" t="s">
        <v>287</v>
      </c>
      <c r="B367" s="94" t="s">
        <v>10</v>
      </c>
      <c r="C367" s="94" t="s">
        <v>11</v>
      </c>
      <c r="D367" s="154" t="s">
        <v>288</v>
      </c>
      <c r="E367" s="154"/>
      <c r="F367" s="154"/>
      <c r="G367" s="154"/>
      <c r="H367" s="155"/>
      <c r="I367" s="95">
        <v>30</v>
      </c>
      <c r="J367" s="132"/>
      <c r="K367" s="96">
        <f>+ROUND(+ROUND(I367,2)*ROUND(J367,2),2)</f>
        <v>0</v>
      </c>
    </row>
    <row r="368" spans="1:11" ht="180" customHeight="1" x14ac:dyDescent="0.25">
      <c r="A368" s="71"/>
      <c r="B368" s="97"/>
      <c r="C368" s="97"/>
      <c r="D368" s="156" t="s">
        <v>289</v>
      </c>
      <c r="E368" s="156"/>
      <c r="F368" s="156"/>
      <c r="G368" s="156"/>
      <c r="H368" s="157"/>
      <c r="I368" s="98"/>
      <c r="J368" s="98"/>
      <c r="K368" s="98"/>
    </row>
    <row r="369" spans="1:11" x14ac:dyDescent="0.25">
      <c r="A369" s="71"/>
      <c r="B369" s="97"/>
      <c r="C369" s="97"/>
      <c r="D369" s="99" t="s">
        <v>290</v>
      </c>
      <c r="E369" s="100">
        <v>30</v>
      </c>
      <c r="F369" s="101">
        <v>0</v>
      </c>
      <c r="G369" s="101">
        <v>0</v>
      </c>
      <c r="H369" s="102">
        <v>30</v>
      </c>
      <c r="I369" s="98"/>
      <c r="J369" s="98"/>
      <c r="K369" s="98"/>
    </row>
    <row r="370" spans="1:11" x14ac:dyDescent="0.25">
      <c r="A370" s="93" t="s">
        <v>291</v>
      </c>
      <c r="B370" s="94" t="s">
        <v>10</v>
      </c>
      <c r="C370" s="94" t="s">
        <v>11</v>
      </c>
      <c r="D370" s="154" t="s">
        <v>292</v>
      </c>
      <c r="E370" s="154"/>
      <c r="F370" s="154"/>
      <c r="G370" s="154"/>
      <c r="H370" s="155"/>
      <c r="I370" s="95">
        <v>139.75</v>
      </c>
      <c r="J370" s="132"/>
      <c r="K370" s="96">
        <f>+ROUND(+ROUND(I370,2)*ROUND(J370,2),2)</f>
        <v>0</v>
      </c>
    </row>
    <row r="371" spans="1:11" ht="80.099999999999994" customHeight="1" x14ac:dyDescent="0.25">
      <c r="A371" s="71"/>
      <c r="B371" s="97"/>
      <c r="C371" s="97"/>
      <c r="D371" s="156" t="s">
        <v>293</v>
      </c>
      <c r="E371" s="156"/>
      <c r="F371" s="156"/>
      <c r="G371" s="156"/>
      <c r="H371" s="157"/>
      <c r="I371" s="98"/>
      <c r="J371" s="98"/>
      <c r="K371" s="98"/>
    </row>
    <row r="372" spans="1:11" x14ac:dyDescent="0.25">
      <c r="A372" s="71"/>
      <c r="B372" s="97"/>
      <c r="C372" s="97"/>
      <c r="D372" s="99" t="s">
        <v>111</v>
      </c>
      <c r="E372" s="100"/>
      <c r="F372" s="101"/>
      <c r="G372" s="101"/>
      <c r="H372" s="102">
        <v>0</v>
      </c>
      <c r="I372" s="98"/>
      <c r="J372" s="98"/>
      <c r="K372" s="98"/>
    </row>
    <row r="373" spans="1:11" x14ac:dyDescent="0.25">
      <c r="A373" s="71"/>
      <c r="B373" s="97"/>
      <c r="C373" s="97"/>
      <c r="D373" s="99" t="s">
        <v>294</v>
      </c>
      <c r="E373" s="100">
        <v>17.75</v>
      </c>
      <c r="F373" s="101">
        <v>0</v>
      </c>
      <c r="G373" s="101">
        <v>0</v>
      </c>
      <c r="H373" s="102">
        <v>17.75</v>
      </c>
      <c r="I373" s="98"/>
      <c r="J373" s="98"/>
      <c r="K373" s="98"/>
    </row>
    <row r="374" spans="1:11" x14ac:dyDescent="0.25">
      <c r="A374" s="71"/>
      <c r="B374" s="97"/>
      <c r="C374" s="97"/>
      <c r="D374" s="99" t="s">
        <v>113</v>
      </c>
      <c r="E374" s="100"/>
      <c r="F374" s="101"/>
      <c r="G374" s="101"/>
      <c r="H374" s="102">
        <v>0</v>
      </c>
      <c r="I374" s="98"/>
      <c r="J374" s="98"/>
      <c r="K374" s="98"/>
    </row>
    <row r="375" spans="1:11" x14ac:dyDescent="0.25">
      <c r="A375" s="71"/>
      <c r="B375" s="97"/>
      <c r="C375" s="97"/>
      <c r="D375" s="99" t="s">
        <v>295</v>
      </c>
      <c r="E375" s="100">
        <v>22</v>
      </c>
      <c r="F375" s="101">
        <v>0</v>
      </c>
      <c r="G375" s="101">
        <v>0</v>
      </c>
      <c r="H375" s="102">
        <v>22</v>
      </c>
      <c r="I375" s="98"/>
      <c r="J375" s="98"/>
      <c r="K375" s="98"/>
    </row>
    <row r="376" spans="1:11" x14ac:dyDescent="0.25">
      <c r="A376" s="71"/>
      <c r="B376" s="97"/>
      <c r="C376" s="97"/>
      <c r="D376" s="99" t="s">
        <v>296</v>
      </c>
      <c r="E376" s="100">
        <v>100</v>
      </c>
      <c r="F376" s="101">
        <v>0</v>
      </c>
      <c r="G376" s="101">
        <v>0</v>
      </c>
      <c r="H376" s="102">
        <v>100</v>
      </c>
      <c r="I376" s="98"/>
      <c r="J376" s="98"/>
      <c r="K376" s="98"/>
    </row>
    <row r="377" spans="1:11" ht="22.5" customHeight="1" x14ac:dyDescent="0.25">
      <c r="A377" s="93" t="s">
        <v>297</v>
      </c>
      <c r="B377" s="94" t="s">
        <v>10</v>
      </c>
      <c r="C377" s="94" t="s">
        <v>11</v>
      </c>
      <c r="D377" s="154" t="s">
        <v>298</v>
      </c>
      <c r="E377" s="154"/>
      <c r="F377" s="154"/>
      <c r="G377" s="154"/>
      <c r="H377" s="155"/>
      <c r="I377" s="95">
        <v>300</v>
      </c>
      <c r="J377" s="132"/>
      <c r="K377" s="96">
        <f>+ROUND(+ROUND(I377,2)*ROUND(J377,2),2)</f>
        <v>0</v>
      </c>
    </row>
    <row r="378" spans="1:11" ht="129.94999999999999" customHeight="1" x14ac:dyDescent="0.25">
      <c r="A378" s="71"/>
      <c r="B378" s="97"/>
      <c r="C378" s="97"/>
      <c r="D378" s="156" t="s">
        <v>299</v>
      </c>
      <c r="E378" s="156"/>
      <c r="F378" s="156"/>
      <c r="G378" s="156"/>
      <c r="H378" s="157"/>
      <c r="I378" s="98"/>
      <c r="J378" s="98"/>
      <c r="K378" s="98"/>
    </row>
    <row r="379" spans="1:11" x14ac:dyDescent="0.25">
      <c r="A379" s="71"/>
      <c r="B379" s="97"/>
      <c r="C379" s="97"/>
      <c r="D379" s="99" t="s">
        <v>296</v>
      </c>
      <c r="E379" s="100">
        <v>300</v>
      </c>
      <c r="F379" s="101">
        <v>0</v>
      </c>
      <c r="G379" s="101">
        <v>0</v>
      </c>
      <c r="H379" s="102">
        <v>300</v>
      </c>
      <c r="I379" s="98"/>
      <c r="J379" s="98"/>
      <c r="K379" s="98"/>
    </row>
    <row r="380" spans="1:11" x14ac:dyDescent="0.25">
      <c r="A380" s="93" t="s">
        <v>300</v>
      </c>
      <c r="B380" s="94" t="s">
        <v>10</v>
      </c>
      <c r="C380" s="94" t="s">
        <v>11</v>
      </c>
      <c r="D380" s="154" t="s">
        <v>301</v>
      </c>
      <c r="E380" s="154"/>
      <c r="F380" s="154"/>
      <c r="G380" s="154"/>
      <c r="H380" s="155"/>
      <c r="I380" s="95">
        <v>878</v>
      </c>
      <c r="J380" s="132"/>
      <c r="K380" s="96">
        <f>+ROUND(+ROUND(I380,2)*ROUND(J380,2),2)</f>
        <v>0</v>
      </c>
    </row>
    <row r="381" spans="1:11" ht="60" customHeight="1" x14ac:dyDescent="0.25">
      <c r="A381" s="71"/>
      <c r="B381" s="97"/>
      <c r="C381" s="97"/>
      <c r="D381" s="156" t="s">
        <v>302</v>
      </c>
      <c r="E381" s="156"/>
      <c r="F381" s="156"/>
      <c r="G381" s="156"/>
      <c r="H381" s="157"/>
      <c r="I381" s="98"/>
      <c r="J381" s="98"/>
      <c r="K381" s="98"/>
    </row>
    <row r="382" spans="1:11" x14ac:dyDescent="0.25">
      <c r="A382" s="71"/>
      <c r="B382" s="97"/>
      <c r="C382" s="97"/>
      <c r="D382" s="99" t="s">
        <v>111</v>
      </c>
      <c r="E382" s="100"/>
      <c r="F382" s="101"/>
      <c r="G382" s="101"/>
      <c r="H382" s="102">
        <v>0</v>
      </c>
      <c r="I382" s="98"/>
      <c r="J382" s="98"/>
      <c r="K382" s="98"/>
    </row>
    <row r="383" spans="1:11" x14ac:dyDescent="0.25">
      <c r="A383" s="71"/>
      <c r="B383" s="97"/>
      <c r="C383" s="97"/>
      <c r="D383" s="99" t="s">
        <v>112</v>
      </c>
      <c r="E383" s="100">
        <v>238</v>
      </c>
      <c r="F383" s="101">
        <v>0</v>
      </c>
      <c r="G383" s="101">
        <v>0</v>
      </c>
      <c r="H383" s="102">
        <v>238</v>
      </c>
      <c r="I383" s="98"/>
      <c r="J383" s="98"/>
      <c r="K383" s="98"/>
    </row>
    <row r="384" spans="1:11" x14ac:dyDescent="0.25">
      <c r="A384" s="71"/>
      <c r="B384" s="97"/>
      <c r="C384" s="97"/>
      <c r="D384" s="99" t="s">
        <v>113</v>
      </c>
      <c r="E384" s="100"/>
      <c r="F384" s="101"/>
      <c r="G384" s="101"/>
      <c r="H384" s="102">
        <v>0</v>
      </c>
      <c r="I384" s="98"/>
      <c r="J384" s="98"/>
      <c r="K384" s="98"/>
    </row>
    <row r="385" spans="1:11" x14ac:dyDescent="0.25">
      <c r="A385" s="71"/>
      <c r="B385" s="97"/>
      <c r="C385" s="97"/>
      <c r="D385" s="99" t="s">
        <v>112</v>
      </c>
      <c r="E385" s="100">
        <v>65</v>
      </c>
      <c r="F385" s="101">
        <v>0</v>
      </c>
      <c r="G385" s="101">
        <v>0</v>
      </c>
      <c r="H385" s="102">
        <v>65</v>
      </c>
      <c r="I385" s="98"/>
      <c r="J385" s="98"/>
      <c r="K385" s="98"/>
    </row>
    <row r="386" spans="1:11" x14ac:dyDescent="0.25">
      <c r="A386" s="71"/>
      <c r="B386" s="97"/>
      <c r="C386" s="97"/>
      <c r="D386" s="99" t="s">
        <v>114</v>
      </c>
      <c r="E386" s="100">
        <v>575</v>
      </c>
      <c r="F386" s="101">
        <v>0</v>
      </c>
      <c r="G386" s="101">
        <v>0</v>
      </c>
      <c r="H386" s="102">
        <v>575</v>
      </c>
      <c r="I386" s="98"/>
      <c r="J386" s="98"/>
      <c r="K386" s="98"/>
    </row>
    <row r="387" spans="1:11" x14ac:dyDescent="0.25">
      <c r="A387" s="93" t="s">
        <v>303</v>
      </c>
      <c r="B387" s="94" t="s">
        <v>10</v>
      </c>
      <c r="C387" s="94" t="s">
        <v>12</v>
      </c>
      <c r="D387" s="154" t="s">
        <v>304</v>
      </c>
      <c r="E387" s="154"/>
      <c r="F387" s="154"/>
      <c r="G387" s="154"/>
      <c r="H387" s="155"/>
      <c r="I387" s="95">
        <v>1</v>
      </c>
      <c r="J387" s="132"/>
      <c r="K387" s="96">
        <f>+ROUND(+ROUND(I387,2)*ROUND(J387,2),2)</f>
        <v>0</v>
      </c>
    </row>
    <row r="388" spans="1:11" ht="129.94999999999999" customHeight="1" x14ac:dyDescent="0.25">
      <c r="A388" s="71"/>
      <c r="B388" s="97"/>
      <c r="C388" s="97"/>
      <c r="D388" s="156" t="s">
        <v>305</v>
      </c>
      <c r="E388" s="156"/>
      <c r="F388" s="156"/>
      <c r="G388" s="156"/>
      <c r="H388" s="157"/>
      <c r="I388" s="98"/>
      <c r="J388" s="98"/>
      <c r="K388" s="98"/>
    </row>
    <row r="389" spans="1:11" x14ac:dyDescent="0.25">
      <c r="A389" s="71"/>
      <c r="B389" s="97"/>
      <c r="C389" s="97"/>
      <c r="D389" s="99" t="s">
        <v>113</v>
      </c>
      <c r="E389" s="100"/>
      <c r="F389" s="101"/>
      <c r="G389" s="101"/>
      <c r="H389" s="102">
        <v>0</v>
      </c>
      <c r="I389" s="98"/>
      <c r="J389" s="98"/>
      <c r="K389" s="98"/>
    </row>
    <row r="390" spans="1:11" x14ac:dyDescent="0.25">
      <c r="A390" s="71"/>
      <c r="B390" s="97"/>
      <c r="C390" s="97"/>
      <c r="D390" s="99" t="s">
        <v>112</v>
      </c>
      <c r="E390" s="100">
        <v>1</v>
      </c>
      <c r="F390" s="101">
        <v>0</v>
      </c>
      <c r="G390" s="101">
        <v>0</v>
      </c>
      <c r="H390" s="102">
        <v>1</v>
      </c>
      <c r="I390" s="98"/>
      <c r="J390" s="98"/>
      <c r="K390" s="98"/>
    </row>
    <row r="391" spans="1:11" x14ac:dyDescent="0.25">
      <c r="A391" s="93" t="s">
        <v>306</v>
      </c>
      <c r="B391" s="94" t="s">
        <v>10</v>
      </c>
      <c r="C391" s="94" t="s">
        <v>12</v>
      </c>
      <c r="D391" s="154" t="s">
        <v>307</v>
      </c>
      <c r="E391" s="154"/>
      <c r="F391" s="154"/>
      <c r="G391" s="154"/>
      <c r="H391" s="155"/>
      <c r="I391" s="95">
        <v>1</v>
      </c>
      <c r="J391" s="132"/>
      <c r="K391" s="96">
        <f>+ROUND(+ROUND(I391,2)*ROUND(J391,2),2)</f>
        <v>0</v>
      </c>
    </row>
    <row r="392" spans="1:11" ht="30" customHeight="1" x14ac:dyDescent="0.25">
      <c r="A392" s="71"/>
      <c r="B392" s="97"/>
      <c r="C392" s="97"/>
      <c r="D392" s="156" t="s">
        <v>308</v>
      </c>
      <c r="E392" s="156"/>
      <c r="F392" s="156"/>
      <c r="G392" s="156"/>
      <c r="H392" s="157"/>
      <c r="I392" s="98"/>
      <c r="J392" s="98"/>
      <c r="K392" s="98"/>
    </row>
    <row r="393" spans="1:11" x14ac:dyDescent="0.25">
      <c r="A393" s="71"/>
      <c r="B393" s="97"/>
      <c r="C393" s="97"/>
      <c r="D393" s="103"/>
      <c r="E393" s="100">
        <v>1</v>
      </c>
      <c r="F393" s="101">
        <v>0</v>
      </c>
      <c r="G393" s="101">
        <v>0</v>
      </c>
      <c r="H393" s="102">
        <v>1</v>
      </c>
      <c r="I393" s="111"/>
      <c r="J393" s="111"/>
      <c r="K393" s="98"/>
    </row>
    <row r="394" spans="1:11" x14ac:dyDescent="0.25">
      <c r="A394" s="112"/>
      <c r="B394" s="30" t="s">
        <v>24</v>
      </c>
      <c r="C394" s="113"/>
      <c r="D394" s="114"/>
      <c r="E394" s="115"/>
      <c r="F394" s="113"/>
      <c r="G394" s="113"/>
      <c r="H394" s="116" t="s">
        <v>21</v>
      </c>
      <c r="I394" s="117"/>
      <c r="J394" s="118"/>
      <c r="K394" s="29">
        <f>SUM(K357:K393)</f>
        <v>5950</v>
      </c>
    </row>
    <row r="395" spans="1:11" x14ac:dyDescent="0.25">
      <c r="A395" s="89" t="s">
        <v>22</v>
      </c>
      <c r="B395" s="90" t="s">
        <v>8</v>
      </c>
      <c r="C395" s="90" t="s">
        <v>9</v>
      </c>
      <c r="D395" s="152" t="s">
        <v>17</v>
      </c>
      <c r="E395" s="152"/>
      <c r="F395" s="152"/>
      <c r="G395" s="152"/>
      <c r="H395" s="153"/>
      <c r="I395" s="91"/>
      <c r="J395" s="92"/>
      <c r="K395" s="92"/>
    </row>
    <row r="396" spans="1:11" x14ac:dyDescent="0.25">
      <c r="A396" s="93" t="s">
        <v>45</v>
      </c>
      <c r="B396" s="94" t="s">
        <v>10</v>
      </c>
      <c r="C396" s="94" t="s">
        <v>12</v>
      </c>
      <c r="D396" s="154" t="s">
        <v>309</v>
      </c>
      <c r="E396" s="154"/>
      <c r="F396" s="154"/>
      <c r="G396" s="154"/>
      <c r="H396" s="155"/>
      <c r="I396" s="95">
        <v>1</v>
      </c>
      <c r="J396" s="132"/>
      <c r="K396" s="96">
        <f>+ROUND(+ROUND(I396,2)*ROUND(J396,2),2)</f>
        <v>0</v>
      </c>
    </row>
    <row r="397" spans="1:11" ht="189.95" customHeight="1" x14ac:dyDescent="0.25">
      <c r="A397" s="71"/>
      <c r="B397" s="97"/>
      <c r="C397" s="97"/>
      <c r="D397" s="156" t="s">
        <v>310</v>
      </c>
      <c r="E397" s="156"/>
      <c r="F397" s="156"/>
      <c r="G397" s="156"/>
      <c r="H397" s="157"/>
      <c r="I397" s="98"/>
      <c r="J397" s="98"/>
      <c r="K397" s="98"/>
    </row>
    <row r="398" spans="1:11" x14ac:dyDescent="0.25">
      <c r="A398" s="71"/>
      <c r="B398" s="97"/>
      <c r="C398" s="97"/>
      <c r="D398" s="103"/>
      <c r="E398" s="100">
        <v>1</v>
      </c>
      <c r="F398" s="101">
        <v>0</v>
      </c>
      <c r="G398" s="101">
        <v>0</v>
      </c>
      <c r="H398" s="102">
        <v>1</v>
      </c>
      <c r="I398" s="98"/>
      <c r="J398" s="98"/>
      <c r="K398" s="98"/>
    </row>
    <row r="399" spans="1:11" x14ac:dyDescent="0.25">
      <c r="A399" s="93" t="s">
        <v>311</v>
      </c>
      <c r="B399" s="94" t="s">
        <v>10</v>
      </c>
      <c r="C399" s="94" t="s">
        <v>12</v>
      </c>
      <c r="D399" s="154" t="s">
        <v>312</v>
      </c>
      <c r="E399" s="154"/>
      <c r="F399" s="154"/>
      <c r="G399" s="154"/>
      <c r="H399" s="155"/>
      <c r="I399" s="95">
        <v>1</v>
      </c>
      <c r="J399" s="132"/>
      <c r="K399" s="96">
        <f>+ROUND(+ROUND(I399,2)*ROUND(J399,2),2)</f>
        <v>0</v>
      </c>
    </row>
    <row r="400" spans="1:11" ht="180" customHeight="1" x14ac:dyDescent="0.25">
      <c r="A400" s="71"/>
      <c r="B400" s="97"/>
      <c r="C400" s="97"/>
      <c r="D400" s="156" t="s">
        <v>313</v>
      </c>
      <c r="E400" s="156"/>
      <c r="F400" s="156"/>
      <c r="G400" s="156"/>
      <c r="H400" s="157"/>
      <c r="I400" s="98"/>
      <c r="J400" s="98"/>
      <c r="K400" s="98"/>
    </row>
    <row r="401" spans="1:11" x14ac:dyDescent="0.25">
      <c r="A401" s="71"/>
      <c r="B401" s="97"/>
      <c r="C401" s="97"/>
      <c r="D401" s="103"/>
      <c r="E401" s="100">
        <v>1</v>
      </c>
      <c r="F401" s="101">
        <v>0</v>
      </c>
      <c r="G401" s="101">
        <v>0</v>
      </c>
      <c r="H401" s="102">
        <v>1</v>
      </c>
      <c r="I401" s="111"/>
      <c r="J401" s="111"/>
      <c r="K401" s="98"/>
    </row>
    <row r="402" spans="1:11" x14ac:dyDescent="0.25">
      <c r="A402" s="112"/>
      <c r="B402" s="30" t="s">
        <v>24</v>
      </c>
      <c r="C402" s="113"/>
      <c r="D402" s="114"/>
      <c r="E402" s="115"/>
      <c r="F402" s="113"/>
      <c r="G402" s="113"/>
      <c r="H402" s="116" t="s">
        <v>23</v>
      </c>
      <c r="I402" s="117"/>
      <c r="J402" s="118"/>
      <c r="K402" s="29">
        <f>SUM(K396:K401)</f>
        <v>0</v>
      </c>
    </row>
    <row r="403" spans="1:11" x14ac:dyDescent="0.25">
      <c r="A403" s="89" t="s">
        <v>314</v>
      </c>
      <c r="B403" s="90" t="s">
        <v>8</v>
      </c>
      <c r="C403" s="90" t="s">
        <v>9</v>
      </c>
      <c r="D403" s="152" t="s">
        <v>20</v>
      </c>
      <c r="E403" s="152"/>
      <c r="F403" s="152"/>
      <c r="G403" s="152"/>
      <c r="H403" s="153"/>
      <c r="I403" s="91"/>
      <c r="J403" s="92"/>
      <c r="K403" s="92"/>
    </row>
    <row r="404" spans="1:11" x14ac:dyDescent="0.25">
      <c r="A404" s="93" t="s">
        <v>315</v>
      </c>
      <c r="B404" s="94" t="s">
        <v>10</v>
      </c>
      <c r="C404" s="94" t="s">
        <v>12</v>
      </c>
      <c r="D404" s="154" t="s">
        <v>20</v>
      </c>
      <c r="E404" s="154"/>
      <c r="F404" s="154"/>
      <c r="G404" s="154"/>
      <c r="H404" s="155"/>
      <c r="I404" s="95">
        <v>1</v>
      </c>
      <c r="J404" s="132"/>
      <c r="K404" s="96">
        <f>+ROUND(+ROUND(I404,2)*ROUND(J404,2),2)</f>
        <v>0</v>
      </c>
    </row>
    <row r="405" spans="1:11" ht="129.94999999999999" customHeight="1" x14ac:dyDescent="0.25">
      <c r="A405" s="71"/>
      <c r="B405" s="97"/>
      <c r="C405" s="97"/>
      <c r="D405" s="156" t="s">
        <v>316</v>
      </c>
      <c r="E405" s="156"/>
      <c r="F405" s="156"/>
      <c r="G405" s="156"/>
      <c r="H405" s="157"/>
      <c r="I405" s="98"/>
      <c r="J405" s="98"/>
      <c r="K405" s="98"/>
    </row>
    <row r="406" spans="1:11" x14ac:dyDescent="0.25">
      <c r="A406" s="71"/>
      <c r="B406" s="97"/>
      <c r="C406" s="97"/>
      <c r="D406" s="103"/>
      <c r="E406" s="100">
        <v>1</v>
      </c>
      <c r="F406" s="101">
        <v>0</v>
      </c>
      <c r="G406" s="101">
        <v>0</v>
      </c>
      <c r="H406" s="102">
        <v>1</v>
      </c>
      <c r="I406" s="111"/>
      <c r="J406" s="111"/>
      <c r="K406" s="98"/>
    </row>
    <row r="407" spans="1:11" x14ac:dyDescent="0.25">
      <c r="A407" s="122"/>
      <c r="B407" s="123" t="s">
        <v>24</v>
      </c>
      <c r="C407" s="124"/>
      <c r="D407" s="125"/>
      <c r="E407" s="126"/>
      <c r="F407" s="124"/>
      <c r="G407" s="124"/>
      <c r="H407" s="127" t="s">
        <v>318</v>
      </c>
      <c r="I407" s="128"/>
      <c r="J407" s="129"/>
      <c r="K407" s="130">
        <f>SUM(K404:K406)</f>
        <v>0</v>
      </c>
    </row>
    <row r="408" spans="1:11" x14ac:dyDescent="0.25">
      <c r="A408" s="122"/>
      <c r="B408" s="123" t="s">
        <v>24</v>
      </c>
      <c r="C408" s="124"/>
      <c r="D408" s="125"/>
      <c r="E408" s="126"/>
      <c r="F408" s="124"/>
      <c r="G408" s="124"/>
      <c r="H408" s="131" t="s">
        <v>46</v>
      </c>
      <c r="I408" s="128"/>
      <c r="J408" s="129"/>
      <c r="K408" s="130">
        <f>+K407+K402+K394+K355+K332</f>
        <v>5950</v>
      </c>
    </row>
    <row r="409" spans="1:11" ht="15" customHeight="1" x14ac:dyDescent="0.25">
      <c r="A409" s="72" t="s">
        <v>24</v>
      </c>
      <c r="B409" s="30" t="s">
        <v>24</v>
      </c>
      <c r="C409" s="73"/>
      <c r="D409" s="158" t="s">
        <v>319</v>
      </c>
      <c r="E409" s="158"/>
      <c r="F409" s="158"/>
      <c r="G409" s="158"/>
      <c r="H409" s="159"/>
      <c r="I409" s="1" t="str">
        <f>+IF(AND($K$408&gt;0,LEN(K409)&lt;=0,LEN(J409)&lt;=0),"13 %",IF(AND($K$408&gt;0,K409&gt;0,LEN(J409)&lt;=0),+(K409/$K$408),""))</f>
        <v>13 %</v>
      </c>
      <c r="J409" s="74"/>
      <c r="K409" s="2"/>
    </row>
    <row r="410" spans="1:11" ht="15" customHeight="1" x14ac:dyDescent="0.25">
      <c r="A410" s="72" t="s">
        <v>24</v>
      </c>
      <c r="B410" s="30" t="s">
        <v>24</v>
      </c>
      <c r="C410" s="8"/>
      <c r="D410" s="158" t="s">
        <v>320</v>
      </c>
      <c r="E410" s="158"/>
      <c r="F410" s="158"/>
      <c r="G410" s="158"/>
      <c r="H410" s="159"/>
      <c r="I410" s="1" t="str">
        <f>+IF(AND($K$408&gt;0,LEN(K410)&lt;=0,LEN(J410)&lt;=0)," 6 %",IF(AND($K$408&gt;0,K410&gt;0,LEN(J410)&lt;=0),+(K410/$K$408),""))</f>
        <v xml:space="preserve"> 6 %</v>
      </c>
      <c r="J410" s="75"/>
      <c r="K410" s="2"/>
    </row>
    <row r="411" spans="1:11" ht="35.1" customHeight="1" x14ac:dyDescent="0.25">
      <c r="A411" s="76" t="s">
        <v>24</v>
      </c>
      <c r="B411" s="77" t="s">
        <v>24</v>
      </c>
      <c r="C411" s="78"/>
      <c r="D411" s="158" t="s">
        <v>49</v>
      </c>
      <c r="E411" s="158"/>
      <c r="F411" s="158"/>
      <c r="G411" s="158"/>
      <c r="H411" s="159"/>
      <c r="I411" s="79"/>
      <c r="J411" s="80"/>
      <c r="K411" s="81" t="str">
        <f>IF(OR(COUNTA(J8:J404)&lt;51,+COUNTIFS(J8:J404,"&gt;0")+COUNTIFS(J8:J404,0)&lt;51),"hay partidas sin ofertar",IF(ROUND(SUM(K408:K410),2)=K408+K409+K410,SUM(K408:K410),"revisar G.G.-B.I. ofertados (2 decim.)"))</f>
        <v>hay partidas sin ofertar</v>
      </c>
    </row>
    <row r="412" spans="1:11" x14ac:dyDescent="0.25">
      <c r="D412" s="9"/>
      <c r="E412" s="3"/>
      <c r="G412" s="10"/>
      <c r="J412" s="82"/>
      <c r="K412" s="82"/>
    </row>
    <row r="413" spans="1:11" ht="50.1" customHeight="1" x14ac:dyDescent="0.25">
      <c r="A413" s="160" t="s">
        <v>321</v>
      </c>
      <c r="B413" s="160"/>
      <c r="C413" s="160"/>
      <c r="D413" s="160"/>
      <c r="E413" s="160"/>
      <c r="F413" s="160"/>
      <c r="G413" s="160"/>
      <c r="H413" s="160"/>
      <c r="I413" s="160"/>
      <c r="J413" s="160"/>
      <c r="K413" s="160"/>
    </row>
    <row r="414" spans="1:11" s="69" customFormat="1" ht="24.95" customHeight="1" x14ac:dyDescent="0.25">
      <c r="A414" s="151" t="s">
        <v>317</v>
      </c>
      <c r="B414" s="151"/>
      <c r="C414" s="151"/>
      <c r="D414" s="151"/>
      <c r="E414" s="151"/>
      <c r="F414" s="151"/>
      <c r="G414" s="151"/>
      <c r="H414" s="151"/>
      <c r="I414" s="151"/>
      <c r="J414" s="151"/>
      <c r="K414" s="151"/>
    </row>
    <row r="415" spans="1:11" s="69" customFormat="1" ht="24.95" customHeight="1" x14ac:dyDescent="0.25">
      <c r="A415" s="83" t="s">
        <v>322</v>
      </c>
      <c r="B415" s="84"/>
      <c r="C415" s="84"/>
      <c r="D415" s="84"/>
      <c r="E415" s="84"/>
      <c r="F415" s="84"/>
      <c r="G415" s="84"/>
      <c r="H415" s="84"/>
      <c r="I415" s="84"/>
      <c r="J415" s="84"/>
      <c r="K415" s="84"/>
    </row>
    <row r="416" spans="1:11" ht="30" customHeight="1" x14ac:dyDescent="0.25"/>
    <row r="417" spans="1:11" ht="30" customHeight="1" x14ac:dyDescent="0.25">
      <c r="B417" s="12" t="s">
        <v>53</v>
      </c>
      <c r="C417" s="162"/>
      <c r="D417" s="162"/>
      <c r="E417" s="162"/>
      <c r="F417" s="162"/>
      <c r="G417" s="162"/>
      <c r="H417" s="162"/>
      <c r="J417" s="13"/>
      <c r="K417" s="3"/>
    </row>
    <row r="418" spans="1:11" x14ac:dyDescent="0.25">
      <c r="E418" s="3"/>
      <c r="G418" s="9"/>
      <c r="H418" s="3"/>
      <c r="I418" s="3"/>
      <c r="J418" s="3"/>
      <c r="K418" s="3"/>
    </row>
    <row r="419" spans="1:11" x14ac:dyDescent="0.25">
      <c r="E419" s="3"/>
      <c r="H419" s="3"/>
      <c r="I419" s="3"/>
      <c r="J419" s="3"/>
      <c r="K419" s="3"/>
    </row>
    <row r="420" spans="1:11" ht="75" customHeight="1" x14ac:dyDescent="0.25">
      <c r="A420" s="163" t="s">
        <v>54</v>
      </c>
      <c r="B420" s="163"/>
      <c r="C420" s="163"/>
      <c r="D420" s="163"/>
      <c r="E420" s="163"/>
      <c r="F420" s="163"/>
      <c r="G420" s="163"/>
      <c r="H420" s="163"/>
      <c r="I420" s="163"/>
      <c r="J420" s="3"/>
      <c r="K420" s="3"/>
    </row>
  </sheetData>
  <sheetProtection algorithmName="SHA-512" hashValue="Cu/ntOJ6Kj4h1uDZ45Fa4q0SX4M1uHNAQAlnEwYZhid4DsJlHi+xO1oXfYbvtmbkE2nwe2AnO7snje5eo1KpZA==" saltValue="SvxqC5eOgCjAqI0kc1l0Zw==" spinCount="100000" sheet="1" objects="1" scenarios="1" selectLockedCells="1" autoFilter="0"/>
  <autoFilter ref="A6:K411" xr:uid="{C7387DA8-FEA6-4376-B5EE-0A3523E49956}"/>
  <mergeCells count="116">
    <mergeCell ref="D404:H404"/>
    <mergeCell ref="D405:H405"/>
    <mergeCell ref="A2:K2"/>
    <mergeCell ref="C417:H417"/>
    <mergeCell ref="A420:I420"/>
    <mergeCell ref="D396:H396"/>
    <mergeCell ref="D397:H397"/>
    <mergeCell ref="D399:H399"/>
    <mergeCell ref="D400:H400"/>
    <mergeCell ref="D403:H403"/>
    <mergeCell ref="D387:H387"/>
    <mergeCell ref="D388:H388"/>
    <mergeCell ref="D391:H391"/>
    <mergeCell ref="D392:H392"/>
    <mergeCell ref="D395:H395"/>
    <mergeCell ref="D371:H371"/>
    <mergeCell ref="D377:H377"/>
    <mergeCell ref="D378:H378"/>
    <mergeCell ref="D380:H380"/>
    <mergeCell ref="D381:H381"/>
    <mergeCell ref="D364:H364"/>
    <mergeCell ref="D365:H365"/>
    <mergeCell ref="D367:H367"/>
    <mergeCell ref="D368:H368"/>
    <mergeCell ref="D370:H370"/>
    <mergeCell ref="D352:H352"/>
    <mergeCell ref="D353:H353"/>
    <mergeCell ref="D356:H356"/>
    <mergeCell ref="D357:H357"/>
    <mergeCell ref="D358:H358"/>
    <mergeCell ref="D344:H344"/>
    <mergeCell ref="D346:H346"/>
    <mergeCell ref="D347:H347"/>
    <mergeCell ref="D349:H349"/>
    <mergeCell ref="D350:H350"/>
    <mergeCell ref="D337:H337"/>
    <mergeCell ref="D338:H338"/>
    <mergeCell ref="D340:H340"/>
    <mergeCell ref="D341:H341"/>
    <mergeCell ref="D343:H343"/>
    <mergeCell ref="D325:H325"/>
    <mergeCell ref="D326:H326"/>
    <mergeCell ref="D333:H333"/>
    <mergeCell ref="D334:H334"/>
    <mergeCell ref="D335:H335"/>
    <mergeCell ref="D299:H299"/>
    <mergeCell ref="D308:H308"/>
    <mergeCell ref="D309:H309"/>
    <mergeCell ref="D318:H318"/>
    <mergeCell ref="D319:H319"/>
    <mergeCell ref="D284:H284"/>
    <mergeCell ref="D285:H285"/>
    <mergeCell ref="D291:H291"/>
    <mergeCell ref="D292:H292"/>
    <mergeCell ref="D298:H298"/>
    <mergeCell ref="D258:H258"/>
    <mergeCell ref="D263:H263"/>
    <mergeCell ref="D264:H264"/>
    <mergeCell ref="D269:H269"/>
    <mergeCell ref="D270:H270"/>
    <mergeCell ref="D243:H243"/>
    <mergeCell ref="D244:H244"/>
    <mergeCell ref="D250:H250"/>
    <mergeCell ref="D251:H251"/>
    <mergeCell ref="D257:H257"/>
    <mergeCell ref="D229:H229"/>
    <mergeCell ref="D230:H230"/>
    <mergeCell ref="D236:H236"/>
    <mergeCell ref="D237:H237"/>
    <mergeCell ref="D213:H213"/>
    <mergeCell ref="D214:H214"/>
    <mergeCell ref="D221:H221"/>
    <mergeCell ref="D222:H222"/>
    <mergeCell ref="D226:H226"/>
    <mergeCell ref="D193:H193"/>
    <mergeCell ref="D206:H206"/>
    <mergeCell ref="D207:H207"/>
    <mergeCell ref="D167:H167"/>
    <mergeCell ref="D168:H168"/>
    <mergeCell ref="D173:H173"/>
    <mergeCell ref="D174:H174"/>
    <mergeCell ref="D179:H179"/>
    <mergeCell ref="D227:H227"/>
    <mergeCell ref="D161:H161"/>
    <mergeCell ref="D162:H162"/>
    <mergeCell ref="D67:H67"/>
    <mergeCell ref="D68:H68"/>
    <mergeCell ref="D94:H94"/>
    <mergeCell ref="D95:H95"/>
    <mergeCell ref="D122:H122"/>
    <mergeCell ref="D180:H180"/>
    <mergeCell ref="D192:H192"/>
    <mergeCell ref="A1:K1"/>
    <mergeCell ref="A414:K414"/>
    <mergeCell ref="D7:H7"/>
    <mergeCell ref="D8:H8"/>
    <mergeCell ref="D9:H9"/>
    <mergeCell ref="D15:H15"/>
    <mergeCell ref="D16:H16"/>
    <mergeCell ref="D22:H22"/>
    <mergeCell ref="D23:H23"/>
    <mergeCell ref="D29:H29"/>
    <mergeCell ref="D30:H30"/>
    <mergeCell ref="D33:H33"/>
    <mergeCell ref="D34:H34"/>
    <mergeCell ref="D40:H40"/>
    <mergeCell ref="D41:H41"/>
    <mergeCell ref="D59:H59"/>
    <mergeCell ref="D60:H60"/>
    <mergeCell ref="D409:H409"/>
    <mergeCell ref="D410:H410"/>
    <mergeCell ref="D411:H411"/>
    <mergeCell ref="A413:K413"/>
    <mergeCell ref="D123:H123"/>
    <mergeCell ref="D154:H154"/>
    <mergeCell ref="D155:H155"/>
  </mergeCells>
  <printOptions horizontalCentered="1"/>
  <pageMargins left="0.70866141732283472" right="0.9055118110236221" top="0.74803149606299213" bottom="0.74803149606299213" header="0.31496062992125984" footer="0.31496062992125984"/>
  <pageSetup paperSize="9" scale="72" fitToHeight="20" orientation="portrait" r:id="rId1"/>
  <headerFooter>
    <oddFooter>&amp;R&amp;P / &amp;N</oddFooter>
  </headerFooter>
  <ignoredErrors>
    <ignoredError sqref="A7:A39 A41:A403 I71:I40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3586-A572-4CC9-AB2B-238BA21CCBB7}">
  <dimension ref="A3:J78"/>
  <sheetViews>
    <sheetView workbookViewId="0">
      <pane ySplit="6" topLeftCell="A7" activePane="bottomLeft" state="frozen"/>
      <selection pane="bottomLeft" activeCell="A7" sqref="A7"/>
    </sheetView>
  </sheetViews>
  <sheetFormatPr baseColWidth="10" defaultRowHeight="15" x14ac:dyDescent="0.25"/>
  <cols>
    <col min="1" max="1" width="11.42578125" style="3"/>
    <col min="2" max="2" width="8.7109375" style="3" customWidth="1"/>
    <col min="3" max="3" width="5.7109375" style="3" customWidth="1"/>
    <col min="4" max="4" width="20.7109375" style="3" customWidth="1"/>
    <col min="5" max="5" width="14.85546875" style="3" customWidth="1"/>
    <col min="6" max="6" width="11.42578125" style="3"/>
    <col min="7" max="7" width="15.7109375" style="3" customWidth="1"/>
    <col min="8" max="8" width="23.5703125" style="3" customWidth="1"/>
    <col min="9" max="16384" width="11.42578125" style="3"/>
  </cols>
  <sheetData>
    <row r="3" spans="1:10" ht="18.75" x14ac:dyDescent="0.3">
      <c r="A3" s="33" t="s">
        <v>72</v>
      </c>
    </row>
    <row r="4" spans="1:10" ht="18.75" x14ac:dyDescent="0.3">
      <c r="A4" s="33"/>
    </row>
    <row r="5" spans="1:10" x14ac:dyDescent="0.25">
      <c r="F5" s="34" t="s">
        <v>4</v>
      </c>
      <c r="G5" s="35" t="s">
        <v>5</v>
      </c>
      <c r="H5" s="36"/>
      <c r="I5" s="8"/>
      <c r="J5" s="8"/>
    </row>
    <row r="6" spans="1:10" ht="15" customHeight="1" x14ac:dyDescent="0.25">
      <c r="A6" s="85" t="s">
        <v>285</v>
      </c>
      <c r="B6" s="37" t="s">
        <v>10</v>
      </c>
      <c r="C6" s="37" t="s">
        <v>14</v>
      </c>
      <c r="D6" s="38" t="s">
        <v>99</v>
      </c>
      <c r="E6" s="39"/>
      <c r="F6" s="40">
        <v>1</v>
      </c>
      <c r="G6" s="41">
        <v>5000</v>
      </c>
      <c r="H6" s="42"/>
      <c r="I6" s="8"/>
      <c r="J6" s="8"/>
    </row>
    <row r="7" spans="1:10" x14ac:dyDescent="0.25">
      <c r="A7" s="8"/>
      <c r="B7" s="8"/>
      <c r="C7" s="8"/>
      <c r="D7" s="8"/>
      <c r="E7" s="8"/>
      <c r="F7" s="8"/>
      <c r="G7" s="8"/>
      <c r="H7" s="8"/>
      <c r="I7" s="8"/>
      <c r="J7" s="8"/>
    </row>
    <row r="9" spans="1:10" ht="18.75" x14ac:dyDescent="0.3">
      <c r="A9" s="33" t="s">
        <v>73</v>
      </c>
      <c r="B9" s="33" t="s">
        <v>74</v>
      </c>
    </row>
    <row r="11" spans="1:10" x14ac:dyDescent="0.25">
      <c r="B11" s="43" t="s">
        <v>75</v>
      </c>
    </row>
    <row r="13" spans="1:10" x14ac:dyDescent="0.25">
      <c r="B13" s="8"/>
      <c r="C13" s="8"/>
      <c r="D13" s="8"/>
      <c r="F13" s="44" t="s">
        <v>4</v>
      </c>
      <c r="G13" s="45" t="s">
        <v>5</v>
      </c>
      <c r="H13" s="46" t="s">
        <v>6</v>
      </c>
    </row>
    <row r="14" spans="1:10" ht="15" customHeight="1" x14ac:dyDescent="0.25">
      <c r="B14" s="47"/>
      <c r="C14" s="47"/>
      <c r="D14" s="166" t="s">
        <v>47</v>
      </c>
      <c r="E14" s="167"/>
      <c r="F14" s="48" t="s">
        <v>50</v>
      </c>
      <c r="G14" s="31"/>
      <c r="H14" s="49" t="s">
        <v>76</v>
      </c>
    </row>
    <row r="15" spans="1:10" ht="15" customHeight="1" x14ac:dyDescent="0.25">
      <c r="B15" s="47"/>
      <c r="C15" s="47"/>
      <c r="D15" s="166" t="s">
        <v>48</v>
      </c>
      <c r="E15" s="167"/>
      <c r="F15" s="48" t="s">
        <v>51</v>
      </c>
      <c r="G15" s="32"/>
      <c r="H15" s="50" t="s">
        <v>76</v>
      </c>
    </row>
    <row r="16" spans="1:10" x14ac:dyDescent="0.25">
      <c r="B16" s="8"/>
      <c r="C16" s="8"/>
      <c r="D16" s="8"/>
    </row>
    <row r="17" spans="1:10" x14ac:dyDescent="0.25">
      <c r="B17" s="3" t="s">
        <v>77</v>
      </c>
    </row>
    <row r="19" spans="1:10" x14ac:dyDescent="0.25">
      <c r="F19" s="44" t="s">
        <v>4</v>
      </c>
      <c r="G19" s="45" t="s">
        <v>5</v>
      </c>
      <c r="H19" s="28" t="s">
        <v>6</v>
      </c>
    </row>
    <row r="20" spans="1:10" x14ac:dyDescent="0.25">
      <c r="A20" s="85" t="s">
        <v>285</v>
      </c>
      <c r="B20" s="37" t="s">
        <v>10</v>
      </c>
      <c r="C20" s="37" t="s">
        <v>14</v>
      </c>
      <c r="D20" s="38" t="s">
        <v>99</v>
      </c>
      <c r="E20" s="51"/>
      <c r="F20" s="40">
        <f>$F$6</f>
        <v>1</v>
      </c>
      <c r="G20" s="41">
        <f>+ROUND(ROUND($G$6,2)*1.19,2)</f>
        <v>5950</v>
      </c>
      <c r="H20" s="41">
        <f>+ROUND(+F20*ROUND(G20,2),2)</f>
        <v>5950</v>
      </c>
    </row>
    <row r="24" spans="1:10" ht="18.75" x14ac:dyDescent="0.3">
      <c r="A24" s="33" t="s">
        <v>78</v>
      </c>
      <c r="B24" s="33" t="s">
        <v>79</v>
      </c>
    </row>
    <row r="26" spans="1:10" x14ac:dyDescent="0.25">
      <c r="B26" s="43" t="s">
        <v>80</v>
      </c>
    </row>
    <row r="28" spans="1:10" x14ac:dyDescent="0.25">
      <c r="F28" s="44" t="s">
        <v>4</v>
      </c>
      <c r="G28" s="45" t="s">
        <v>5</v>
      </c>
      <c r="H28" s="46" t="s">
        <v>6</v>
      </c>
    </row>
    <row r="29" spans="1:10" ht="15" customHeight="1" x14ac:dyDescent="0.25">
      <c r="B29" s="47"/>
      <c r="C29" s="47"/>
      <c r="D29" s="166" t="s">
        <v>47</v>
      </c>
      <c r="E29" s="167"/>
      <c r="F29" s="52" t="s">
        <v>81</v>
      </c>
      <c r="G29" s="31"/>
      <c r="H29" s="49" t="s">
        <v>82</v>
      </c>
    </row>
    <row r="30" spans="1:10" ht="15" customHeight="1" x14ac:dyDescent="0.25">
      <c r="B30" s="47"/>
      <c r="C30" s="47"/>
      <c r="D30" s="166" t="s">
        <v>48</v>
      </c>
      <c r="E30" s="167"/>
      <c r="F30" s="52" t="s">
        <v>83</v>
      </c>
      <c r="G30" s="32"/>
      <c r="H30" s="50" t="s">
        <v>84</v>
      </c>
    </row>
    <row r="31" spans="1:10" x14ac:dyDescent="0.25">
      <c r="A31" s="53"/>
      <c r="B31" s="53"/>
      <c r="C31" s="53"/>
      <c r="D31" s="53"/>
      <c r="E31" s="54"/>
      <c r="F31" s="55"/>
      <c r="G31" s="56"/>
      <c r="H31" s="57"/>
      <c r="I31" s="22"/>
      <c r="J31" s="22"/>
    </row>
    <row r="32" spans="1:10" x14ac:dyDescent="0.25">
      <c r="A32" s="53"/>
      <c r="B32" s="58" t="s">
        <v>85</v>
      </c>
      <c r="C32" s="53"/>
      <c r="D32" s="53"/>
      <c r="E32" s="54"/>
      <c r="F32" s="55"/>
      <c r="G32" s="56"/>
      <c r="H32" s="57"/>
      <c r="I32" s="22"/>
      <c r="J32" s="22"/>
    </row>
    <row r="34" spans="1:8" x14ac:dyDescent="0.25">
      <c r="B34" s="3" t="s">
        <v>86</v>
      </c>
    </row>
    <row r="36" spans="1:8" x14ac:dyDescent="0.25">
      <c r="F36" s="44" t="s">
        <v>4</v>
      </c>
      <c r="G36" s="45" t="s">
        <v>5</v>
      </c>
      <c r="H36" s="28" t="s">
        <v>6</v>
      </c>
    </row>
    <row r="37" spans="1:8" x14ac:dyDescent="0.25">
      <c r="A37" s="85" t="s">
        <v>285</v>
      </c>
      <c r="B37" s="37" t="s">
        <v>10</v>
      </c>
      <c r="C37" s="37" t="s">
        <v>14</v>
      </c>
      <c r="D37" s="38" t="s">
        <v>99</v>
      </c>
      <c r="E37" s="51"/>
      <c r="F37" s="40">
        <f>$F$6</f>
        <v>1</v>
      </c>
      <c r="G37" s="41">
        <f>+ROUND($G$6,2)</f>
        <v>5000</v>
      </c>
      <c r="H37" s="41">
        <f>+ROUND(+F37*ROUND(G37,2),2)</f>
        <v>5000</v>
      </c>
    </row>
    <row r="41" spans="1:8" ht="18.75" x14ac:dyDescent="0.3">
      <c r="A41" s="33" t="s">
        <v>87</v>
      </c>
      <c r="B41" s="33" t="s">
        <v>88</v>
      </c>
    </row>
    <row r="43" spans="1:8" x14ac:dyDescent="0.25">
      <c r="B43" s="43" t="s">
        <v>89</v>
      </c>
    </row>
    <row r="46" spans="1:8" x14ac:dyDescent="0.25">
      <c r="F46" s="44" t="s">
        <v>4</v>
      </c>
      <c r="G46" s="45" t="s">
        <v>5</v>
      </c>
      <c r="H46" s="46" t="s">
        <v>6</v>
      </c>
    </row>
    <row r="47" spans="1:8" ht="15" customHeight="1" x14ac:dyDescent="0.25">
      <c r="B47" s="47"/>
      <c r="C47" s="47"/>
      <c r="D47" s="166" t="s">
        <v>47</v>
      </c>
      <c r="E47" s="167"/>
      <c r="F47" s="52"/>
      <c r="G47" s="59" t="s">
        <v>90</v>
      </c>
      <c r="H47" s="49" t="s">
        <v>76</v>
      </c>
    </row>
    <row r="48" spans="1:8" ht="15" customHeight="1" x14ac:dyDescent="0.25">
      <c r="B48" s="47"/>
      <c r="C48" s="47"/>
      <c r="D48" s="166" t="s">
        <v>48</v>
      </c>
      <c r="E48" s="167"/>
      <c r="F48" s="52"/>
      <c r="G48" s="60" t="s">
        <v>91</v>
      </c>
      <c r="H48" s="50" t="s">
        <v>76</v>
      </c>
    </row>
    <row r="50" spans="1:10" x14ac:dyDescent="0.25">
      <c r="A50" s="3" t="s">
        <v>92</v>
      </c>
    </row>
    <row r="52" spans="1:10" x14ac:dyDescent="0.25">
      <c r="F52" s="44" t="s">
        <v>4</v>
      </c>
      <c r="G52" s="45" t="s">
        <v>5</v>
      </c>
      <c r="H52" s="28" t="s">
        <v>6</v>
      </c>
    </row>
    <row r="53" spans="1:10" x14ac:dyDescent="0.25">
      <c r="A53" s="85" t="s">
        <v>285</v>
      </c>
      <c r="B53" s="37" t="s">
        <v>10</v>
      </c>
      <c r="C53" s="37" t="s">
        <v>14</v>
      </c>
      <c r="D53" s="38" t="s">
        <v>99</v>
      </c>
      <c r="E53" s="51"/>
      <c r="F53" s="40">
        <f>$F$6</f>
        <v>1</v>
      </c>
      <c r="G53" s="61" t="str">
        <f>+$G$6&amp;" + XX % + YY %"</f>
        <v>5000 + XX % + YY %</v>
      </c>
      <c r="H53" s="62" t="str">
        <f>+$G$6&amp;" + XX % + YY %  *  CanPres"</f>
        <v>5000 + XX % + YY %  *  CanPres</v>
      </c>
    </row>
    <row r="58" spans="1:10" ht="23.25" x14ac:dyDescent="0.35">
      <c r="A58" s="63" t="s">
        <v>93</v>
      </c>
    </row>
    <row r="60" spans="1:10" x14ac:dyDescent="0.25">
      <c r="B60" s="3" t="s">
        <v>94</v>
      </c>
    </row>
    <row r="63" spans="1:10" x14ac:dyDescent="0.25">
      <c r="F63" s="44" t="s">
        <v>4</v>
      </c>
      <c r="G63" s="45" t="s">
        <v>5</v>
      </c>
      <c r="H63" s="46" t="s">
        <v>6</v>
      </c>
    </row>
    <row r="64" spans="1:10" x14ac:dyDescent="0.25">
      <c r="B64" s="47"/>
      <c r="C64" s="47"/>
      <c r="D64" s="166" t="s">
        <v>47</v>
      </c>
      <c r="E64" s="167"/>
      <c r="F64" s="52"/>
      <c r="G64" s="64">
        <v>0.1</v>
      </c>
      <c r="H64" s="49"/>
      <c r="J64" s="9"/>
    </row>
    <row r="65" spans="1:10" x14ac:dyDescent="0.25">
      <c r="B65" s="47"/>
      <c r="C65" s="47"/>
      <c r="D65" s="166" t="s">
        <v>48</v>
      </c>
      <c r="E65" s="167"/>
      <c r="F65" s="52"/>
      <c r="G65" s="65">
        <v>0.05</v>
      </c>
      <c r="H65" s="50"/>
    </row>
    <row r="67" spans="1:10" x14ac:dyDescent="0.25">
      <c r="A67" s="3" t="s">
        <v>95</v>
      </c>
    </row>
    <row r="69" spans="1:10" x14ac:dyDescent="0.25">
      <c r="F69" s="44" t="s">
        <v>4</v>
      </c>
      <c r="G69" s="45" t="s">
        <v>5</v>
      </c>
      <c r="H69" s="28" t="s">
        <v>6</v>
      </c>
    </row>
    <row r="70" spans="1:10" x14ac:dyDescent="0.25">
      <c r="A70" s="85" t="s">
        <v>285</v>
      </c>
      <c r="B70" s="37" t="s">
        <v>10</v>
      </c>
      <c r="C70" s="37" t="s">
        <v>14</v>
      </c>
      <c r="D70" s="38" t="s">
        <v>99</v>
      </c>
      <c r="E70" s="39"/>
      <c r="F70" s="66">
        <f>$F$6</f>
        <v>1</v>
      </c>
      <c r="G70" s="67">
        <f>+$G$6*(1+$G$64+$G$65)</f>
        <v>5750.0000000000009</v>
      </c>
      <c r="H70" s="68">
        <f>+ROUND(+F70*ROUND(G70,2),2)</f>
        <v>5750</v>
      </c>
      <c r="J70" s="69" t="str">
        <f>+ROUND($G$70,2)&amp;" = "&amp;ROUND(G6,2)&amp;" + "&amp;100*$G$64&amp;" % G.G. + "&amp;100*$G$65&amp;" % B.I."</f>
        <v>5750 = 5000 + 10 % G.G. + 5 % B.I.</v>
      </c>
    </row>
    <row r="71" spans="1:10" x14ac:dyDescent="0.25">
      <c r="J71" s="69"/>
    </row>
    <row r="76" spans="1:10" x14ac:dyDescent="0.25">
      <c r="A76" s="11" t="s">
        <v>96</v>
      </c>
    </row>
    <row r="77" spans="1:10" x14ac:dyDescent="0.25">
      <c r="A77" s="11" t="s">
        <v>97</v>
      </c>
    </row>
    <row r="78" spans="1:10" x14ac:dyDescent="0.25">
      <c r="A78" s="11" t="s">
        <v>98</v>
      </c>
    </row>
  </sheetData>
  <sheetProtection algorithmName="SHA-512" hashValue="dACB5bkwcku6qwyhWf1WxcuE1KTlY0VFYptRYagGT/pkb4blXbYLu2xI5tbqbad5pAGiAzjzFVG/k/BjCMPn7Q==" saltValue="d//Ewuq2HJ7Kes3UllLl8g==" spinCount="100000" sheet="1" objects="1" scenarios="1" selectLockedCells="1" selectUnlockedCells="1"/>
  <mergeCells count="8">
    <mergeCell ref="D64:E64"/>
    <mergeCell ref="D65:E65"/>
    <mergeCell ref="D14:E14"/>
    <mergeCell ref="D15:E15"/>
    <mergeCell ref="D29:E29"/>
    <mergeCell ref="D30:E30"/>
    <mergeCell ref="D47:E47"/>
    <mergeCell ref="D48:E48"/>
  </mergeCells>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2025-09-29T15:22:13Z</cp:lastPrinted>
  <dcterms:created xsi:type="dcterms:W3CDTF">2025-08-25T12:33:04Z</dcterms:created>
  <dcterms:modified xsi:type="dcterms:W3CDTF">2025-10-02T08:26:04Z</dcterms:modified>
</cp:coreProperties>
</file>