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4682-2025 - Suministro y montaje vasos expansión circuitos frío-calor CASA DE LA RADIO(NV)\2 Doc def\"/>
    </mc:Choice>
  </mc:AlternateContent>
  <xr:revisionPtr revIDLastSave="0" documentId="13_ncr:1_{FAF485F8-57E7-499F-A977-B1E3ECE4BE48}" xr6:coauthVersionLast="36" xr6:coauthVersionMax="36" xr10:uidLastSave="{00000000-0000-0000-0000-000000000000}"/>
  <bookViews>
    <workbookView xWindow="-105" yWindow="-105" windowWidth="23250" windowHeight="12450" xr2:uid="{A52B4E31-3FAB-4C67-A221-F7C3CBA493C6}"/>
  </bookViews>
  <sheets>
    <sheet name="Anexo I pag 1 oferta" sheetId="5" r:id="rId1"/>
    <sheet name="Anexo I Tabla Desglose Precio" sheetId="4" r:id="rId2"/>
  </sheets>
  <definedNames>
    <definedName name="_xlnm._FilterDatabase" localSheetId="1" hidden="1">'Anexo I Tabla Desglose Precio'!$A$6:$G$27</definedName>
    <definedName name="_xlnm.Print_Area" localSheetId="0">'Anexo I pag 1 oferta'!$A$3:$I$56</definedName>
    <definedName name="_xlnm.Print_Area" localSheetId="1">'Anexo I Tabla Desglose Precio'!$A$7:$G$44</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9" i="4" l="1"/>
  <c r="G10" i="4" l="1"/>
  <c r="G12" i="4"/>
  <c r="G34" i="4" l="1"/>
  <c r="G35" i="4" s="1"/>
  <c r="G30" i="4"/>
  <c r="G26" i="4"/>
  <c r="G24" i="4"/>
  <c r="G22" i="4"/>
  <c r="G20" i="4"/>
  <c r="G18" i="4"/>
  <c r="G16" i="4"/>
  <c r="G14" i="4"/>
  <c r="G8" i="4"/>
  <c r="G28" i="4" l="1"/>
  <c r="G32" i="4"/>
  <c r="G36" i="4" l="1"/>
  <c r="E38" i="4" s="1"/>
  <c r="B29" i="5" l="1"/>
  <c r="E37" i="4"/>
</calcChain>
</file>

<file path=xl/sharedStrings.xml><?xml version="1.0" encoding="utf-8"?>
<sst xmlns="http://schemas.openxmlformats.org/spreadsheetml/2006/main" count="119" uniqueCount="93">
  <si>
    <t>Código</t>
  </si>
  <si>
    <t>Nat</t>
  </si>
  <si>
    <t>Ud</t>
  </si>
  <si>
    <t>Resumen</t>
  </si>
  <si>
    <t>Capítulo</t>
  </si>
  <si>
    <t/>
  </si>
  <si>
    <t>Partida</t>
  </si>
  <si>
    <t>SEGURIDAD Y SALUD</t>
  </si>
  <si>
    <t>TOTAL PRESUPUESTO EJECUCIÓN MATERIAL</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</si>
  <si>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</si>
  <si>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</si>
  <si>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</si>
  <si>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</si>
  <si>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</si>
  <si>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</si>
  <si>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</si>
  <si>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</si>
  <si>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</si>
  <si>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</si>
  <si>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</si>
  <si>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</si>
  <si>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</si>
  <si>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</si>
  <si>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</si>
  <si>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</si>
  <si>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</si>
  <si>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</si>
  <si>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</si>
  <si>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</si>
  <si>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</si>
  <si>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</si>
  <si>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</si>
  <si>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</si>
  <si>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</si>
  <si>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</si>
  <si>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</si>
  <si>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</si>
  <si>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</si>
  <si>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</si>
  <si>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</si>
  <si>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U</t>
  </si>
  <si>
    <t>01_01</t>
  </si>
  <si>
    <t>C 01</t>
  </si>
  <si>
    <t>03_01</t>
  </si>
  <si>
    <t>TOTAL CONTRATO</t>
  </si>
  <si>
    <t>Importe Unitario Ofertado</t>
  </si>
  <si>
    <t>Total Ofertado</t>
  </si>
  <si>
    <t>UD</t>
  </si>
  <si>
    <t>S-04682-2025 - Sustitución vasos expansión de circuitos frío y calor en CASA DE LA RADIO</t>
  </si>
  <si>
    <t>PARTIDA UNICA</t>
  </si>
  <si>
    <t>DESMONTAJE INSTALACIÓN EXISTENTE</t>
  </si>
  <si>
    <t>Ud. Desmontaje instalación  vasos de expansion existente en zona de actuación azotea incluyendo dos tramos de tubería a través de patinillo y 2 vasos de expansión abiertos montados en cubierta con una capacidad aprox de 1000 l en calefacción y 750 l en frio</t>
  </si>
  <si>
    <t>INSTALACIÓN Y PUESTA EN MARCHA INSTALACIÓN</t>
  </si>
  <si>
    <t>VASO DE EXPANSION CALOR</t>
  </si>
  <si>
    <t xml:space="preserve">1 Suministro y montaje de Depósito(s) de expansión principal PNEUMATEX modelo Compresso CG 1000 l – 6 bar, para su instalación con unidades de mantenimiento de presión TecBox Compresso con compresores. 
· Vejiga estanca “airproof” de butilo, recambiable.
· Pie de medida electrónico “LIS” del contenido, para su conexión con el cuadro de mandos.
· Revestimiento interior anticorrosión para un desgaste mínimo de la vejiga.
· Flexible de conexión hidráulica con la instalación incluida en el suministro.
· Incluida llave de corte de seguridad en latón con accionamiento mediante llave “Allen” y vaciado incorporado (3/4”) 
· Aditivo antihielo hasta un 50%. 
· Acero, soldado, color: “beryllium”.
· Patas de apoyo para su instalación vertical.
· Dos bocas de inspección con bridas para inspecciones internas.
· Certificado de examen CE según PED 97/23/EC, Vejiga estanca “airproof” de butilo de acuerdo a norma DIN 4807 T3 y a norma interna Pneumatex.
· 5 años de garantía en vejiga “airproof” de butilo.
Presión máx. servicio  PS: 6  bar
Temperatura máx. servicio  TS: 120 °C Temperatura máx. en vejiga  TB: 70 °C
Conexión a instalación S: 1 ½” M 
1 Unidad TecBox de mantenimiento de presión con precisión ± 0,1 bar mediante compresor para instalaciones de calefacción, refrigeración y solares de acuerdo a EN 12828, EN 12976, ENV 12977, modelo PNEUMATEX Compresso C15.1 – 6 Connect.
⦁ Montaje sobre suelo junto a depósitos de expansión Compresso CU 200 a 800 y CG 300 a 5000 l.
·   Funcionamiento “silentrun” especialmente silencioso, mediante un compresor, una electroválvula de descarga y una válvula de seguridad de aire. 
·   Regulación Brain-Cube Connect con función memoria auto-optimizante y almacenamiento de datos, menús de parametrización con auto-guiado y comunicaciones e informaciones mediante textos de ayuda.
·   Pantalla táctil a color TFT de 3,5“con indicación gráfica y numérica de la presión y contenido, configuración, introducción de parámetros, presentación de datos, mensajes y gráficas.
·   Control “fillsafe” para sistemas de reposición de agua externos y sistemas de reposición PNEUMATEX Pleno PX / PI9.1 Connect (opcionales) con verificación y control de la cantidad, del tiempo y de la frecuencia.
·   Interfaces de comunicaciones: 
·   Interface Ethernet para conexión a internet. Acceso remoto al BrainCube Connect con lectura de datos, mensajes y cambio de parámetros.
·   Interface USB y RS 485 con Protocolo ModBus RTU / TCP-IP, para trasmisión de datos y mensajes al BMS del edificio. Posibilidad de funcionamiento en Master-Slave hasta 4 BrainCubes.
·   3 Salidas digitales sin potencial, individualmente configurables.
·   Carenado de alta calidad en acero alu-zinc con asas de transporte.
·   Elementos de conexión neumática entre el TecBox y el vaso de expansión principal incluidos.
·   Aditivo antihielo hasta un 50%. 
·   Conforme a normas CE y de acuerdo a Directivas Europeas 97/23/CEE, 2004/108/CE y 2006/95/CE.
Conexión eléctrica  U: 230/50  V / Hz  Conector incluido en suministro
Potencia consumida  PA: 1,3 kW Índice de protección IP22
Presión máxima de trabajo PS: 6 bar Temperatura máx. ambiente TU: 40ºC
Nivel sonoro SPL: 62 dB(A) </t>
  </si>
  <si>
    <t>VASO DE EXPANSION FRIO</t>
  </si>
  <si>
    <t xml:space="preserve">1 Suministro y montaje de Sistema de expansión automático PNEUMATEX, modelo COMPRESSO CG 700 / C15.1 Connect - 6 bar, para el mantenimiento de presión mediante compresor. El suministro comprende:  
1 Depósito(s) de expansión principal PNEUMATEX modelo Compresso CG 700 l – 6 bar, para su instalación con unidades de mantenimiento de presión TecBox Compresso con compresores. 
· Vejiga estanca “airproof” de butilo, recambiable.
· Pie de medida electrónico “LIS” del contenido, para su conexión con el cuadro de mandos.
· Revestimiento interior anticorrosión para un desgaste mínimo de la vejiga.
· Flexible de conexión hidráulica con la instalación incluida en el suministro.
· Incluida llave de corte de seguridad en latón con accionamiento mediante llave “Allen” y vaciado incorporado (3/4”) 
· Aditivo antihielo hasta un 50%. 
· Acero, soldado, color: “beryllium”.
· Patas de apoyo para su instalación vertical.
· Dos bocas de inspección con bridas para inspecciones internas.
· Certificado de examen CE según PED 97/23/EC, Vejiga estanca “airproof” de butilo de acuerdo a norma DIN 4807 T3 y a norma interna Pneumatex.
· 5 años de garantía en vejiga “airproof” de butilo.
Presión máx. servicio  PS: 6  bar
Temperatura máx. servicio  TS: 120 °C Temperatura máx. en vejiga  TB: 70 °C
Conexión a instalación S: 1” M 
1 Unidad TecBox de mantenimiento de presión con precisión ± 0,1 bar mediante compresor para instalaciones de calefacción, refrigeración y solares de acuerdo a EN 12828, EN 12976, ENV 12977, modelo PNEUMATEX Compresso C15.1 – 6 Connect.
⦁ Montaje sobre suelo junto a depósitos de expansión Compresso CU 200 a 800 y CG 300 a 5000 l.
·   Funcionamiento “silentrun” especialmente silencioso, mediante un compresor, una electroválvula de descarga y una válvula de seguridad de aire. 
·   Regulación Brain-Cube Connect con función memoria auto-optimizante y almacenamiento de datos, menús de parametrización con auto-guiado y comunicaciones e informaciones mediante textos de ayuda.
·   Pantalla táctil a color TFT de 3,5“ con indicación gráfica y numérica de la presión y contenido, configuración, introducción de parámetros, presentación de datos, mensajes y gráficas.
·   Control “fillsafe” para sistemas de reposición de agua externos y sistemas de reposición PNEUMATEX Pleno PX / PI9.1 Connect (opcionales) con verificación y control de la cantidad, del tiempo y de la frecuencia.
·   Interfaces de comunicaciones: 
·   Interface Ethernet para conexión a internet. Acceso remoto al BrainCube Connect con lectura de datos, mensajes y cambio de parámetros.
·   Interface USB y RS 485 con Protocolo ModBus RTU / TCP-IP, para trasmisión de datos y mensajes al BMS del edificio. Posibilidad de funcionamiento en Master-Slave hasta 4 BrainCubes.
·   3 Salidas digitales sin potencial, individualmente configurables.
·   Carenado de alta calidad e acero alu-zinc con asas de transporte.
·   Elementos de conexión neumática entre el TecBox y el vaso de expansión principal incluidos.
·   Aditivo antihielo hasta un 50%. 
·   Conforme a normas CE y de acuerdo a Directivas Europeas 97/23/CEE, 2004/108/CE y 2006/95/CE.
Conexión eléctrica  U: 230/50  V / Hz  Conector incluido en suministro
Potencia consumida  PA: 1,3 kW Índice de protección IP22
Presión máxima de trabajo PS: 6 bar Temperatura máx. ambiente TU: 40ºC
Nivel sonoro SPL: 62 dB(A) </t>
  </si>
  <si>
    <t>VALVULAS SISTEMA LLENADO</t>
  </si>
  <si>
    <t>Sustitución de válvula reductora de presión en línea actual de llenado por electroválvula de 1,5" alimentada desde correspondiente cuadro de mando de vaso de expansión</t>
  </si>
  <si>
    <t>ACOMETIDA ELECTRICA</t>
  </si>
  <si>
    <t>Ud. Acometida eléctra  para ambos compresores de los dos vasos de expansion línea monfáisca desde cuadro geneal. (205mts)Incluso pequeño material y mano de obra.</t>
  </si>
  <si>
    <t>TUBERÍA PP RETICULADO 32 MM</t>
  </si>
  <si>
    <t>Ml. Suministro e instalación de tubería de polipropileno reticulado reforzada con fibra de vidrio en su capa interior, lo que le aporta una baja dilatación térmica y una resistencia mecánica de PN20, de 32 mm de diámetro exterior, para instalaciones de ACS, climatización y calefacción. Estabilidad elevada, mayor resistencia a los golpes. De la marca ITALSAN, modelo NIRON Clima o similar. (incluidas piezas codos etc en todo su recorrido hasta conexión con vaso de expansión)</t>
  </si>
  <si>
    <t>TUBERÍA PP RETICULADO 63 MM</t>
  </si>
  <si>
    <t>Ml. Suministro e instalación de tubería de polipropileno reticulado reforzada con fibra de vidrio en su capa interior, lo que le aporta una baja dilatación térmica y una resistencia mecánica de PN20, de 63 mm de diámetro exterior, para instalaciones de ACS, climatización y calefacción. Estabilidad elevada, mayor resistencia a los golpes. De la marca ITALSAN, modelo NIRON Clima o similar. (incluidas piezas codos etc en todo su recorrido hasta conexión con vaso de expansión)</t>
  </si>
  <si>
    <t>VÁLVULA DE BOLA 32 MM</t>
  </si>
  <si>
    <t>Ud. Suministro e instalación de válvula tipo bola para corte y separación de circuitos y cuadros hidráulicos, de 32 mm de diámetro, marca TMM o equivalente, cuerpo  en bronce cromado, presión mínima de resistencia PN-16, con rosca. Incluso racores, accesorios, material complementario, pequeño material, mano de obra de instalación y pruebas. Medida la ud instalada.</t>
  </si>
  <si>
    <t>VÁLVULA DE BOLA 63 MM</t>
  </si>
  <si>
    <t>Ud. Suministro e instalación de válvula tipo bola para corte y separación de circuitos y cuadros hidráulicos, de 63 mm de diámetro, marca TMM o equivalente, cuerpo  en bronce cromado, presión mínima de resistencia PN-16, con rosca. Incluso racores, accesorios, material complementario, pequeño material, mano de obra de instalación y pruebas. Medida la ud instalada.</t>
  </si>
  <si>
    <t>01_02</t>
  </si>
  <si>
    <t>01_03</t>
  </si>
  <si>
    <t>01_04</t>
  </si>
  <si>
    <t>01_05</t>
  </si>
  <si>
    <t>01_06</t>
  </si>
  <si>
    <t>01_07</t>
  </si>
  <si>
    <t>01_08</t>
  </si>
  <si>
    <t>01_09</t>
  </si>
  <si>
    <t>01_10</t>
  </si>
  <si>
    <t>Total Capítulo 01</t>
  </si>
  <si>
    <t>C 02</t>
  </si>
  <si>
    <t>GESTION DE RESIDUOS</t>
  </si>
  <si>
    <t>02_01</t>
  </si>
  <si>
    <t>GESTION RESIDUOS</t>
  </si>
  <si>
    <t>Ud. Partida destinada a la gestión de residuos durante la realización de los trabajos, comprendiendo:
- Transporte a vertedero controlado cualquiera que sea la distancia.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</si>
  <si>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Total Capítulo 02</t>
  </si>
  <si>
    <t>C 03</t>
  </si>
  <si>
    <t>Total Capítulo 03</t>
  </si>
  <si>
    <t xml:space="preserve">“Sustitución vasos expansión de circuitos frío y calor en CASA DE LA RADIO" </t>
  </si>
  <si>
    <t>Expediente n.º S/04682/2025</t>
  </si>
  <si>
    <t xml:space="preserve">(*) Cuando no se indiquen otros porcentajes se entenderá que, quedan incluidos en el precio de la oferta el 13% de Gastos Generales y el 6% de Beneficio Industrial 
</t>
  </si>
  <si>
    <t xml:space="preserve">Ud. Puesta en marcha de cada sistema por parte del SAT de la Marca. Incluye:
·   Mano de obra dedicada a la verificación, control y ajustes de funcionamiento, formación del personal de mantenimiento. 
</t>
  </si>
  <si>
    <t>ml</t>
  </si>
  <si>
    <t>Cantidad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</si>
</sst>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26"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sz val="11"/>
      <color rgb="FFFF0000"/>
      <name val="Calibri"/>
      <family val="2"/>
      <scheme val="minor"/>
    </font>
    <font>
      <b/>
      <i/>
      <sz val="9"/>
      <color theme="1"/>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5" tint="0.39997558519241921"/>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s>
  <cellStyleXfs count="1">
    <xf numFmtId="0" fontId="0" fillId="0" borderId="0"/>
  </cellStyleXfs>
  <cellXfs count="104">
    <xf numFmtId="0" fontId="0" fillId="0" borderId="0" xfId="0"/>
    <xf numFmtId="0" fontId="0" fillId="0" borderId="0" xfId="0" applyProtection="1"/>
    <xf numFmtId="0" fontId="0" fillId="0" borderId="0" xfId="0" applyBorder="1" applyProtection="1"/>
    <xf numFmtId="0" fontId="15" fillId="0" borderId="9" xfId="0" applyFont="1" applyBorder="1" applyAlignment="1" applyProtection="1">
      <alignment horizontal="left" vertical="center" wrapText="1"/>
    </xf>
    <xf numFmtId="0" fontId="15" fillId="0" borderId="3" xfId="0" applyFont="1" applyBorder="1" applyAlignment="1" applyProtection="1">
      <alignment horizontal="left" vertical="center" wrapText="1"/>
    </xf>
    <xf numFmtId="10" fontId="17" fillId="3" borderId="10" xfId="0" applyNumberFormat="1" applyFont="1" applyFill="1" applyBorder="1" applyAlignment="1" applyProtection="1">
      <alignment horizontal="right" vertical="center"/>
    </xf>
    <xf numFmtId="2" fontId="17" fillId="3" borderId="11" xfId="0" applyNumberFormat="1" applyFont="1" applyFill="1" applyBorder="1" applyAlignment="1" applyProtection="1">
      <alignment horizontal="right" vertical="center" indent="4"/>
      <protection locked="0"/>
    </xf>
    <xf numFmtId="2" fontId="17" fillId="3" borderId="4" xfId="0" applyNumberFormat="1" applyFont="1" applyFill="1" applyBorder="1" applyAlignment="1" applyProtection="1">
      <alignment horizontal="right" vertical="center" indent="4"/>
      <protection locked="0"/>
    </xf>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8" fillId="0" borderId="0" xfId="0" applyFont="1" applyProtection="1"/>
    <xf numFmtId="0" fontId="1"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21" fillId="0" borderId="0" xfId="0" applyFont="1" applyAlignment="1" applyProtection="1">
      <alignment horizontal="left" vertical="top"/>
    </xf>
    <xf numFmtId="0" fontId="0" fillId="3" borderId="0" xfId="0" applyFill="1" applyAlignment="1" applyProtection="1">
      <alignment vertical="top" shrinkToFit="1"/>
      <protection locked="0"/>
    </xf>
    <xf numFmtId="0" fontId="21"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3"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49" fontId="4" fillId="2" borderId="1" xfId="0" applyNumberFormat="1" applyFont="1" applyFill="1" applyBorder="1" applyAlignment="1" applyProtection="1">
      <alignment vertical="top"/>
    </xf>
    <xf numFmtId="49" fontId="4" fillId="2" borderId="3" xfId="0" applyNumberFormat="1" applyFont="1" applyFill="1" applyBorder="1" applyAlignment="1" applyProtection="1">
      <alignment vertical="top" wrapText="1"/>
    </xf>
    <xf numFmtId="3" fontId="5" fillId="2" borderId="1" xfId="0" applyNumberFormat="1" applyFont="1" applyFill="1" applyBorder="1" applyAlignment="1" applyProtection="1">
      <alignment vertical="top"/>
    </xf>
    <xf numFmtId="4" fontId="5" fillId="2" borderId="2" xfId="0" applyNumberFormat="1" applyFont="1" applyFill="1" applyBorder="1" applyAlignment="1" applyProtection="1">
      <alignment vertical="top"/>
    </xf>
    <xf numFmtId="4" fontId="10" fillId="2" borderId="1" xfId="0" applyNumberFormat="1" applyFont="1" applyFill="1" applyBorder="1" applyAlignment="1" applyProtection="1">
      <alignment vertical="top"/>
    </xf>
    <xf numFmtId="49" fontId="6" fillId="0" borderId="1" xfId="0" applyNumberFormat="1" applyFont="1" applyBorder="1" applyAlignment="1" applyProtection="1">
      <alignment vertical="top"/>
    </xf>
    <xf numFmtId="49" fontId="6" fillId="0" borderId="3" xfId="0" applyNumberFormat="1" applyFont="1" applyBorder="1" applyAlignment="1" applyProtection="1">
      <alignment vertical="top" wrapText="1"/>
    </xf>
    <xf numFmtId="4" fontId="6" fillId="0" borderId="1" xfId="0" applyNumberFormat="1" applyFont="1" applyFill="1" applyBorder="1" applyAlignment="1" applyProtection="1">
      <alignment vertical="top"/>
    </xf>
    <xf numFmtId="4" fontId="11" fillId="3" borderId="1" xfId="0" applyNumberFormat="1" applyFont="1" applyFill="1" applyBorder="1" applyAlignment="1" applyProtection="1">
      <alignment vertical="top"/>
    </xf>
    <xf numFmtId="0" fontId="6" fillId="0" borderId="1" xfId="0" applyFont="1" applyBorder="1" applyAlignment="1" applyProtection="1">
      <alignment vertical="top"/>
    </xf>
    <xf numFmtId="4" fontId="5" fillId="0" borderId="3" xfId="0" applyNumberFormat="1" applyFont="1" applyBorder="1" applyAlignment="1" applyProtection="1">
      <alignment vertical="top"/>
    </xf>
    <xf numFmtId="4" fontId="10" fillId="3" borderId="1" xfId="0" applyNumberFormat="1" applyFont="1" applyFill="1" applyBorder="1" applyAlignment="1" applyProtection="1">
      <alignment vertical="top"/>
    </xf>
    <xf numFmtId="3" fontId="5" fillId="2" borderId="3" xfId="0" applyNumberFormat="1" applyFont="1" applyFill="1" applyBorder="1" applyAlignment="1" applyProtection="1">
      <alignment vertical="top"/>
    </xf>
    <xf numFmtId="4" fontId="5" fillId="2" borderId="3" xfId="0" applyNumberFormat="1" applyFont="1" applyFill="1" applyBorder="1" applyAlignment="1" applyProtection="1">
      <alignment vertical="top"/>
    </xf>
    <xf numFmtId="4" fontId="10" fillId="2" borderId="4" xfId="0" applyNumberFormat="1" applyFont="1" applyFill="1" applyBorder="1" applyAlignment="1" applyProtection="1">
      <alignment vertical="top"/>
    </xf>
    <xf numFmtId="49" fontId="4" fillId="0" borderId="3" xfId="0" applyNumberFormat="1" applyFont="1" applyFill="1" applyBorder="1" applyAlignment="1" applyProtection="1">
      <alignment vertical="top" wrapText="1"/>
    </xf>
    <xf numFmtId="3" fontId="6" fillId="0" borderId="3" xfId="0" applyNumberFormat="1" applyFont="1" applyFill="1" applyBorder="1" applyAlignment="1" applyProtection="1">
      <alignment vertical="top"/>
    </xf>
    <xf numFmtId="4" fontId="5" fillId="0" borderId="3" xfId="0" applyNumberFormat="1" applyFont="1" applyFill="1" applyBorder="1" applyAlignment="1" applyProtection="1">
      <alignment vertical="top"/>
    </xf>
    <xf numFmtId="0" fontId="6" fillId="0" borderId="2" xfId="0" applyFont="1" applyFill="1" applyBorder="1" applyAlignment="1" applyProtection="1">
      <alignment vertical="top"/>
    </xf>
    <xf numFmtId="0" fontId="6" fillId="0" borderId="3" xfId="0" applyFont="1" applyFill="1" applyBorder="1" applyAlignment="1" applyProtection="1">
      <alignment vertical="top"/>
    </xf>
    <xf numFmtId="0" fontId="0" fillId="0" borderId="2" xfId="0" applyFill="1" applyBorder="1" applyProtection="1"/>
    <xf numFmtId="0" fontId="0" fillId="0" borderId="3" xfId="0" applyFill="1" applyBorder="1" applyProtection="1"/>
    <xf numFmtId="0" fontId="6" fillId="0" borderId="3" xfId="0" applyFont="1" applyFill="1" applyBorder="1" applyProtection="1"/>
    <xf numFmtId="4" fontId="4" fillId="3" borderId="1" xfId="0" applyNumberFormat="1" applyFont="1" applyFill="1" applyBorder="1" applyProtection="1"/>
    <xf numFmtId="4" fontId="6" fillId="3" borderId="2" xfId="0" applyNumberFormat="1" applyFont="1" applyFill="1" applyBorder="1" applyAlignment="1" applyProtection="1">
      <alignment vertical="top"/>
      <protection locked="0"/>
    </xf>
    <xf numFmtId="4" fontId="4" fillId="3" borderId="1" xfId="0" applyNumberFormat="1" applyFont="1" applyFill="1" applyBorder="1" applyAlignment="1" applyProtection="1">
      <alignment vertical="top"/>
      <protection locked="0"/>
    </xf>
    <xf numFmtId="0" fontId="24" fillId="0" borderId="0" xfId="0" applyFont="1" applyFill="1" applyProtection="1"/>
    <xf numFmtId="49" fontId="6" fillId="0" borderId="1" xfId="0" applyNumberFormat="1" applyFont="1" applyBorder="1" applyAlignment="1">
      <alignment vertical="top"/>
    </xf>
    <xf numFmtId="4" fontId="6" fillId="0" borderId="1" xfId="0" applyNumberFormat="1" applyFont="1" applyBorder="1" applyAlignment="1">
      <alignment vertical="top"/>
    </xf>
    <xf numFmtId="4" fontId="6" fillId="3" borderId="1" xfId="0" applyNumberFormat="1" applyFont="1" applyFill="1" applyBorder="1" applyAlignment="1" applyProtection="1">
      <alignment vertical="top"/>
      <protection locked="0"/>
    </xf>
    <xf numFmtId="0" fontId="1" fillId="5" borderId="1" xfId="0" applyFont="1" applyFill="1" applyBorder="1" applyAlignment="1" applyProtection="1">
      <alignment horizontal="left" vertical="top"/>
    </xf>
    <xf numFmtId="49" fontId="1" fillId="2" borderId="1" xfId="0" applyNumberFormat="1" applyFont="1" applyFill="1" applyBorder="1" applyAlignment="1" applyProtection="1">
      <alignment vertical="top"/>
    </xf>
    <xf numFmtId="49" fontId="10" fillId="2" borderId="1" xfId="0" applyNumberFormat="1" applyFont="1" applyFill="1" applyBorder="1" applyAlignment="1" applyProtection="1">
      <alignment vertical="top"/>
    </xf>
    <xf numFmtId="49" fontId="11" fillId="0" borderId="1" xfId="0" applyNumberFormat="1" applyFont="1" applyBorder="1" applyAlignment="1">
      <alignment vertical="top"/>
    </xf>
    <xf numFmtId="49" fontId="11" fillId="0" borderId="1" xfId="0" applyNumberFormat="1" applyFont="1" applyBorder="1" applyAlignment="1" applyProtection="1">
      <alignment vertical="top"/>
    </xf>
    <xf numFmtId="0" fontId="11" fillId="0" borderId="1" xfId="0" applyFont="1" applyBorder="1" applyAlignment="1" applyProtection="1">
      <alignment vertical="top"/>
    </xf>
    <xf numFmtId="0" fontId="11" fillId="0" borderId="3" xfId="0" applyFont="1" applyFill="1" applyBorder="1" applyAlignment="1" applyProtection="1">
      <alignment vertical="top"/>
    </xf>
    <xf numFmtId="0" fontId="8" fillId="0" borderId="3" xfId="0" applyFont="1" applyFill="1" applyBorder="1" applyProtection="1"/>
    <xf numFmtId="0" fontId="6" fillId="0" borderId="1" xfId="0" applyFont="1" applyBorder="1" applyAlignment="1">
      <alignment vertical="top"/>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14" fillId="0" borderId="0" xfId="0" applyFont="1" applyAlignment="1" applyProtection="1">
      <alignment horizontal="center" vertical="top"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21" fillId="0" borderId="0" xfId="0" applyFont="1" applyAlignment="1" applyProtection="1">
      <alignment horizontal="left" vertical="top"/>
    </xf>
    <xf numFmtId="0" fontId="0" fillId="0" borderId="0" xfId="0" applyFont="1" applyAlignment="1" applyProtection="1">
      <alignment horizontal="left" vertical="top" wrapText="1"/>
    </xf>
    <xf numFmtId="0" fontId="0" fillId="0" borderId="12" xfId="0" applyBorder="1" applyAlignment="1" applyProtection="1">
      <alignment horizontal="center" wrapText="1"/>
      <protection locked="0"/>
    </xf>
    <xf numFmtId="0" fontId="0" fillId="3" borderId="0" xfId="0" applyFill="1" applyAlignment="1" applyProtection="1">
      <alignment horizontal="left"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7" fillId="4" borderId="0" xfId="0" applyFont="1" applyFill="1" applyAlignment="1" applyProtection="1">
      <alignment horizontal="center" vertical="top" shrinkToFit="1"/>
    </xf>
    <xf numFmtId="0" fontId="6" fillId="0" borderId="0" xfId="0" applyFont="1" applyBorder="1" applyAlignment="1" applyProtection="1">
      <alignment horizontal="left" vertical="top" wrapText="1"/>
    </xf>
    <xf numFmtId="0" fontId="12" fillId="0" borderId="5" xfId="0" applyFont="1" applyBorder="1" applyAlignment="1" applyProtection="1">
      <alignment horizontal="left" vertical="top" wrapText="1"/>
    </xf>
    <xf numFmtId="0" fontId="12" fillId="0" borderId="6" xfId="0" applyFont="1" applyBorder="1" applyAlignment="1" applyProtection="1">
      <alignment horizontal="left" vertical="top" wrapText="1"/>
    </xf>
    <xf numFmtId="0" fontId="12" fillId="0" borderId="7" xfId="0" applyFont="1" applyBorder="1" applyAlignment="1" applyProtection="1">
      <alignment horizontal="left" vertical="top" wrapText="1"/>
    </xf>
    <xf numFmtId="0" fontId="14" fillId="0" borderId="8"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0" fontId="0" fillId="3" borderId="12" xfId="0" applyFill="1" applyBorder="1" applyAlignment="1" applyProtection="1">
      <alignment horizontal="center" vertical="top"/>
      <protection locked="0"/>
    </xf>
    <xf numFmtId="0" fontId="1" fillId="0" borderId="2" xfId="0" applyFont="1" applyBorder="1" applyAlignment="1" applyProtection="1">
      <alignment horizontal="left" vertical="top" wrapText="1"/>
    </xf>
    <xf numFmtId="0" fontId="1" fillId="0" borderId="4" xfId="0" applyFont="1" applyBorder="1" applyAlignment="1" applyProtection="1">
      <alignment horizontal="left" vertical="top" wrapText="1"/>
    </xf>
    <xf numFmtId="49" fontId="6" fillId="0" borderId="1" xfId="0" applyNumberFormat="1" applyFont="1" applyBorder="1" applyAlignment="1">
      <alignment vertical="top" wrapText="1"/>
    </xf>
    <xf numFmtId="164" fontId="6" fillId="0" borderId="1" xfId="0" applyNumberFormat="1" applyFont="1" applyBorder="1" applyAlignment="1">
      <alignment vertical="top"/>
    </xf>
    <xf numFmtId="0" fontId="3" fillId="6" borderId="1" xfId="0" applyFont="1" applyFill="1" applyBorder="1" applyAlignment="1" applyProtection="1">
      <alignment horizontal="center" vertical="top"/>
    </xf>
    <xf numFmtId="0" fontId="9" fillId="6" borderId="1" xfId="0" applyFont="1" applyFill="1" applyBorder="1" applyAlignment="1" applyProtection="1">
      <alignment horizontal="center" vertical="top"/>
    </xf>
    <xf numFmtId="0" fontId="3" fillId="6" borderId="4" xfId="0" applyFont="1" applyFill="1" applyBorder="1" applyAlignment="1" applyProtection="1">
      <alignment horizontal="center" vertical="top" wrapText="1"/>
    </xf>
    <xf numFmtId="0" fontId="25" fillId="6" borderId="1" xfId="0" applyFont="1" applyFill="1" applyBorder="1" applyAlignment="1" applyProtection="1">
      <alignment horizontal="center" vertical="top" wrapText="1"/>
    </xf>
    <xf numFmtId="0" fontId="9" fillId="6" borderId="1" xfId="0" applyFont="1" applyFill="1" applyBorder="1" applyAlignment="1" applyProtection="1">
      <alignment horizontal="center" vertical="top" wrapText="1"/>
    </xf>
    <xf numFmtId="4" fontId="6" fillId="3" borderId="1" xfId="0" applyNumberFormat="1" applyFont="1" applyFill="1" applyBorder="1" applyAlignment="1" applyProtection="1">
      <alignment vertical="top"/>
    </xf>
    <xf numFmtId="4" fontId="6" fillId="3" borderId="2" xfId="0" applyNumberFormat="1" applyFont="1" applyFill="1" applyBorder="1" applyAlignment="1" applyProtection="1">
      <alignment vertical="top"/>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884464</xdr:colOff>
      <xdr:row>7</xdr:row>
      <xdr:rowOff>46264</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tabSelected="1" workbookViewId="0">
      <pane ySplit="9" topLeftCell="A15" activePane="bottomLeft" state="frozen"/>
      <selection pane="bottomLeft" activeCell="B18" sqref="B18"/>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11" customFormat="1" ht="75" customHeight="1" x14ac:dyDescent="0.25">
      <c r="A2" s="76" t="s">
        <v>13</v>
      </c>
      <c r="B2" s="76"/>
      <c r="C2" s="76"/>
      <c r="D2" s="76"/>
      <c r="E2" s="76"/>
      <c r="F2" s="76"/>
      <c r="G2" s="76"/>
      <c r="H2" s="76"/>
      <c r="I2" s="76"/>
    </row>
    <row r="5" spans="1:9" x14ac:dyDescent="0.25">
      <c r="D5" s="12"/>
      <c r="E5" s="12"/>
      <c r="F5" s="13"/>
      <c r="G5" s="13"/>
      <c r="H5" s="13"/>
      <c r="I5" s="14" t="s">
        <v>87</v>
      </c>
    </row>
    <row r="6" spans="1:9" x14ac:dyDescent="0.25">
      <c r="D6" s="12"/>
      <c r="E6" s="12"/>
      <c r="F6" s="13"/>
      <c r="G6" s="13"/>
      <c r="H6" s="13"/>
      <c r="I6" s="14"/>
    </row>
    <row r="7" spans="1:9" x14ac:dyDescent="0.25">
      <c r="D7" s="12"/>
      <c r="E7" s="12"/>
      <c r="F7" s="13"/>
      <c r="G7" s="13"/>
      <c r="H7" s="13"/>
      <c r="I7" s="15" t="s">
        <v>88</v>
      </c>
    </row>
    <row r="8" spans="1:9" ht="24.95" customHeight="1" x14ac:dyDescent="0.25"/>
    <row r="9" spans="1:9" ht="18.75" x14ac:dyDescent="0.3">
      <c r="A9" s="77" t="s">
        <v>14</v>
      </c>
      <c r="B9" s="77"/>
      <c r="C9" s="77"/>
      <c r="D9" s="77"/>
      <c r="E9" s="77"/>
      <c r="F9" s="77"/>
      <c r="G9" s="77"/>
      <c r="H9" s="77"/>
      <c r="I9" s="77"/>
    </row>
    <row r="10" spans="1:9" ht="15" customHeight="1" x14ac:dyDescent="0.25"/>
    <row r="11" spans="1:9" ht="15" customHeight="1" x14ac:dyDescent="0.25"/>
    <row r="12" spans="1:9" x14ac:dyDescent="0.25">
      <c r="A12" s="11" t="s">
        <v>15</v>
      </c>
      <c r="B12" s="78"/>
      <c r="C12" s="78"/>
      <c r="D12" s="78"/>
      <c r="E12" s="78"/>
      <c r="F12" s="74" t="s">
        <v>16</v>
      </c>
      <c r="G12" s="74"/>
      <c r="H12" s="74"/>
      <c r="I12" s="16"/>
    </row>
    <row r="13" spans="1:9" x14ac:dyDescent="0.25">
      <c r="A13" s="79" t="s">
        <v>17</v>
      </c>
      <c r="B13" s="79"/>
      <c r="C13" s="79"/>
      <c r="D13" s="79"/>
      <c r="E13" s="79"/>
      <c r="F13" s="79"/>
      <c r="G13" s="79"/>
      <c r="H13" s="79"/>
      <c r="I13" s="17"/>
    </row>
    <row r="14" spans="1:9" x14ac:dyDescent="0.25">
      <c r="A14" s="18"/>
      <c r="B14" s="18"/>
      <c r="C14" s="18"/>
      <c r="D14" s="18"/>
      <c r="E14" s="18"/>
      <c r="F14" s="18"/>
      <c r="G14" s="18"/>
      <c r="H14" s="18"/>
      <c r="I14" s="17"/>
    </row>
    <row r="15" spans="1:9" x14ac:dyDescent="0.25">
      <c r="A15" s="11" t="s">
        <v>18</v>
      </c>
      <c r="B15" s="11"/>
      <c r="C15" s="19"/>
      <c r="D15" s="74" t="s">
        <v>19</v>
      </c>
      <c r="E15" s="74"/>
      <c r="F15" s="75"/>
      <c r="G15" s="75"/>
      <c r="H15" s="75"/>
      <c r="I15" s="75"/>
    </row>
    <row r="16" spans="1:9" x14ac:dyDescent="0.25">
      <c r="B16" s="20"/>
      <c r="C16" s="20" t="s">
        <v>20</v>
      </c>
      <c r="D16" s="20"/>
      <c r="E16" s="20"/>
      <c r="F16" s="20" t="s">
        <v>21</v>
      </c>
      <c r="G16" s="20"/>
      <c r="H16" s="20"/>
      <c r="I16" s="11"/>
    </row>
    <row r="17" spans="1:9" x14ac:dyDescent="0.25">
      <c r="B17" s="20"/>
      <c r="C17" s="20"/>
      <c r="D17" s="20"/>
      <c r="E17" s="20"/>
      <c r="F17" s="20"/>
      <c r="G17" s="20"/>
      <c r="H17" s="20"/>
      <c r="I17" s="11"/>
    </row>
    <row r="18" spans="1:9" x14ac:dyDescent="0.25">
      <c r="A18" s="11" t="s">
        <v>22</v>
      </c>
      <c r="B18" s="16"/>
      <c r="C18" s="74" t="s">
        <v>23</v>
      </c>
      <c r="D18" s="74"/>
      <c r="E18" s="82"/>
      <c r="F18" s="82"/>
      <c r="G18" s="82"/>
      <c r="H18" s="21" t="s">
        <v>24</v>
      </c>
      <c r="I18" s="22"/>
    </row>
    <row r="19" spans="1:9" s="23" customFormat="1" x14ac:dyDescent="0.25">
      <c r="B19" s="24"/>
      <c r="C19" s="25"/>
      <c r="D19" s="25"/>
      <c r="E19" s="26"/>
      <c r="F19" s="26"/>
      <c r="G19" s="26"/>
      <c r="H19" s="26"/>
      <c r="I19" s="26"/>
    </row>
    <row r="20" spans="1:9" s="23" customFormat="1" x14ac:dyDescent="0.25">
      <c r="B20" s="24"/>
      <c r="C20" s="25"/>
      <c r="D20" s="25"/>
      <c r="E20" s="26"/>
      <c r="F20" s="26"/>
      <c r="G20" s="26"/>
      <c r="H20" s="26"/>
      <c r="I20" s="26"/>
    </row>
    <row r="21" spans="1:9" s="23" customFormat="1" x14ac:dyDescent="0.25">
      <c r="A21" s="27" t="s">
        <v>25</v>
      </c>
      <c r="B21" s="24"/>
      <c r="C21" s="75"/>
      <c r="D21" s="75"/>
      <c r="E21" s="75"/>
      <c r="F21" s="75"/>
      <c r="G21" s="75"/>
      <c r="H21" s="26" t="s">
        <v>26</v>
      </c>
      <c r="I21" s="22"/>
    </row>
    <row r="22" spans="1:9" s="23" customFormat="1" x14ac:dyDescent="0.25">
      <c r="A22" s="27"/>
      <c r="B22" s="24"/>
      <c r="C22" s="25"/>
      <c r="D22" s="25"/>
      <c r="E22" s="25"/>
      <c r="F22" s="25"/>
      <c r="G22" s="25"/>
      <c r="H22" s="26"/>
      <c r="I22" s="21"/>
    </row>
    <row r="23" spans="1:9" x14ac:dyDescent="0.25">
      <c r="A23" s="11" t="s">
        <v>27</v>
      </c>
      <c r="B23" s="11"/>
      <c r="C23" s="11"/>
      <c r="D23" s="11"/>
      <c r="E23" s="11"/>
      <c r="F23" s="11"/>
      <c r="G23" s="11"/>
      <c r="H23" s="11"/>
      <c r="I23" s="11"/>
    </row>
    <row r="24" spans="1:9" ht="15" customHeight="1" x14ac:dyDescent="0.25">
      <c r="A24" s="11"/>
      <c r="B24" s="11"/>
      <c r="C24" s="11"/>
      <c r="D24" s="11"/>
      <c r="E24" s="11"/>
      <c r="F24" s="11"/>
      <c r="G24" s="11"/>
      <c r="H24" s="11"/>
      <c r="I24" s="11"/>
    </row>
    <row r="25" spans="1:9" ht="56.25" customHeight="1" x14ac:dyDescent="0.25">
      <c r="A25" s="83" t="s">
        <v>28</v>
      </c>
      <c r="B25" s="83"/>
      <c r="C25" s="83"/>
      <c r="D25" s="83"/>
      <c r="E25" s="83"/>
      <c r="F25" s="83"/>
      <c r="G25" s="83"/>
      <c r="H25" s="83"/>
      <c r="I25" s="11"/>
    </row>
    <row r="26" spans="1:9" ht="15" customHeight="1" x14ac:dyDescent="0.25">
      <c r="A26" s="11"/>
      <c r="B26" s="11"/>
      <c r="C26" s="11"/>
      <c r="D26" s="11"/>
      <c r="E26" s="11"/>
      <c r="F26" s="11"/>
      <c r="G26" s="11"/>
      <c r="H26" s="11"/>
      <c r="I26" s="11"/>
    </row>
    <row r="27" spans="1:9" ht="15" customHeight="1" x14ac:dyDescent="0.25">
      <c r="A27" s="11" t="s">
        <v>29</v>
      </c>
      <c r="B27" s="11"/>
      <c r="C27" s="11"/>
      <c r="D27" s="11"/>
      <c r="E27" s="11"/>
      <c r="F27" s="11"/>
      <c r="G27" s="11"/>
      <c r="H27" s="11"/>
    </row>
    <row r="28" spans="1:9" ht="15" customHeight="1" x14ac:dyDescent="0.25">
      <c r="A28" s="11"/>
      <c r="B28" s="11"/>
      <c r="C28" s="11"/>
      <c r="D28" s="11"/>
      <c r="E28" s="11"/>
      <c r="F28" s="11"/>
      <c r="G28" s="11"/>
      <c r="H28" s="11"/>
    </row>
    <row r="29" spans="1:9" ht="15" customHeight="1" x14ac:dyDescent="0.25">
      <c r="A29" s="11" t="s">
        <v>30</v>
      </c>
      <c r="B29" s="84">
        <f>+IF('Anexo I Tabla Desglose Precio'!G39&lt;=33111.5,'Anexo I Tabla Desglose Precio'!G39,"ERROR: no debe superar 33111,50")</f>
        <v>0</v>
      </c>
      <c r="C29" s="85"/>
      <c r="D29" s="11" t="s">
        <v>31</v>
      </c>
      <c r="E29" s="11"/>
      <c r="F29" s="11"/>
      <c r="G29" s="11"/>
      <c r="H29" s="11"/>
    </row>
    <row r="30" spans="1:9" ht="15" customHeight="1" x14ac:dyDescent="0.25">
      <c r="A30" s="11"/>
      <c r="B30" s="11"/>
      <c r="C30" s="11"/>
      <c r="D30" s="11"/>
      <c r="E30" s="11"/>
      <c r="F30" s="11"/>
      <c r="G30" s="11"/>
      <c r="H30" s="11"/>
    </row>
    <row r="31" spans="1:9" ht="15" customHeight="1" x14ac:dyDescent="0.25">
      <c r="A31" s="28"/>
      <c r="B31" s="11"/>
      <c r="C31" s="11"/>
      <c r="D31" s="11"/>
      <c r="E31" s="11"/>
      <c r="F31" s="11"/>
      <c r="G31" s="11"/>
      <c r="H31" s="11"/>
    </row>
    <row r="32" spans="1:9" ht="15" customHeight="1" x14ac:dyDescent="0.25">
      <c r="A32" s="11"/>
      <c r="B32" s="11"/>
      <c r="C32" s="11"/>
      <c r="D32" s="11"/>
      <c r="E32" s="11"/>
      <c r="F32" s="11"/>
      <c r="G32" s="11"/>
      <c r="H32" s="11"/>
      <c r="I32" s="11"/>
    </row>
    <row r="33" spans="1:9" ht="35.1" customHeight="1" x14ac:dyDescent="0.25">
      <c r="A33" s="80" t="s">
        <v>32</v>
      </c>
      <c r="B33" s="80"/>
      <c r="C33" s="80"/>
      <c r="D33" s="80"/>
      <c r="E33" s="80"/>
      <c r="F33" s="80"/>
      <c r="G33" s="80"/>
      <c r="H33" s="80"/>
      <c r="I33" s="11"/>
    </row>
    <row r="34" spans="1:9" ht="27" customHeight="1" x14ac:dyDescent="0.25">
      <c r="A34" s="11"/>
      <c r="B34" s="11"/>
      <c r="C34" s="11"/>
      <c r="D34" s="11"/>
      <c r="E34" s="11"/>
      <c r="F34" s="11"/>
      <c r="G34" s="11"/>
      <c r="H34" s="11"/>
      <c r="I34" s="11"/>
    </row>
    <row r="35" spans="1:9" ht="27" customHeight="1" x14ac:dyDescent="0.25">
      <c r="A35" s="80" t="s">
        <v>33</v>
      </c>
      <c r="B35" s="80"/>
      <c r="C35" s="80"/>
      <c r="D35" s="80"/>
      <c r="E35" s="80"/>
      <c r="F35" s="80"/>
      <c r="G35" s="80"/>
      <c r="H35" s="80"/>
      <c r="I35" s="11"/>
    </row>
    <row r="36" spans="1:9" ht="27" customHeight="1" x14ac:dyDescent="0.25">
      <c r="A36" s="11"/>
      <c r="B36" s="11"/>
      <c r="C36" s="11"/>
      <c r="D36" s="11"/>
      <c r="E36" s="11"/>
      <c r="F36" s="11"/>
      <c r="G36" s="11"/>
      <c r="H36" s="11"/>
      <c r="I36" s="11"/>
    </row>
    <row r="37" spans="1:9" ht="27" customHeight="1" x14ac:dyDescent="0.25">
      <c r="A37" s="80" t="s">
        <v>34</v>
      </c>
      <c r="B37" s="80"/>
      <c r="C37" s="80"/>
      <c r="D37" s="80"/>
      <c r="E37" s="80"/>
      <c r="F37" s="80"/>
      <c r="G37" s="80"/>
      <c r="H37" s="80"/>
      <c r="I37" s="11"/>
    </row>
    <row r="38" spans="1:9" ht="27" customHeight="1" x14ac:dyDescent="0.25">
      <c r="A38" s="11"/>
      <c r="B38" s="11"/>
      <c r="C38" s="11"/>
      <c r="D38" s="11"/>
      <c r="E38" s="11"/>
      <c r="F38" s="11"/>
      <c r="G38" s="11"/>
      <c r="H38" s="11"/>
      <c r="I38" s="11"/>
    </row>
    <row r="39" spans="1:9" ht="43.5" customHeight="1" x14ac:dyDescent="0.25">
      <c r="A39" s="80" t="s">
        <v>35</v>
      </c>
      <c r="B39" s="80"/>
      <c r="C39" s="80"/>
      <c r="D39" s="80"/>
      <c r="E39" s="80"/>
      <c r="F39" s="80"/>
      <c r="G39" s="80"/>
      <c r="H39" s="80"/>
      <c r="I39" s="11"/>
    </row>
    <row r="40" spans="1:9" ht="27" customHeight="1" x14ac:dyDescent="0.25">
      <c r="A40" s="29"/>
      <c r="B40" s="29"/>
      <c r="C40" s="29"/>
      <c r="D40" s="29"/>
      <c r="E40" s="29"/>
      <c r="F40" s="29"/>
      <c r="G40" s="29"/>
      <c r="H40" s="29"/>
      <c r="I40" s="11"/>
    </row>
    <row r="41" spans="1:9" x14ac:dyDescent="0.25">
      <c r="A41" s="30" t="s">
        <v>36</v>
      </c>
      <c r="B41" s="11"/>
      <c r="C41" s="11"/>
      <c r="D41" s="11"/>
      <c r="E41" s="11"/>
      <c r="F41" s="11"/>
      <c r="G41" s="11"/>
      <c r="H41" s="11"/>
      <c r="I41" s="11"/>
    </row>
    <row r="42" spans="1:9" ht="8.1" customHeight="1" x14ac:dyDescent="0.25">
      <c r="A42" s="11"/>
      <c r="B42" s="11"/>
      <c r="C42" s="11"/>
      <c r="D42" s="11"/>
      <c r="E42" s="11"/>
      <c r="F42" s="11"/>
      <c r="G42" s="11"/>
      <c r="H42" s="11"/>
      <c r="I42" s="11"/>
    </row>
    <row r="47" spans="1:9" x14ac:dyDescent="0.25">
      <c r="B47" s="31" t="s">
        <v>37</v>
      </c>
    </row>
    <row r="55" spans="2:7" x14ac:dyDescent="0.25">
      <c r="B55" s="1" t="s">
        <v>11</v>
      </c>
      <c r="C55" s="81"/>
      <c r="D55" s="81"/>
      <c r="E55" s="81"/>
      <c r="F55" s="81"/>
      <c r="G55" s="81"/>
    </row>
  </sheetData>
  <sheetProtection algorithmName="SHA-512" hashValue="Y5eNNF5MrMPbAv3mPWwiv0EURq1oU+kIDthYM6HMHzQZkIjzbK2wIx5oFskFmTizTgUMrK8zsCqD9PzE9dY8lA==" saltValue="LKSiE8/r54QHiF8ljooMvQ==" spinCount="100000" sheet="1" objects="1" scenarios="1" selectLockedCells="1"/>
  <mergeCells count="17">
    <mergeCell ref="A35:H35"/>
    <mergeCell ref="A37:H37"/>
    <mergeCell ref="A39:H39"/>
    <mergeCell ref="C55:G55"/>
    <mergeCell ref="C18:D18"/>
    <mergeCell ref="E18:G18"/>
    <mergeCell ref="C21:G21"/>
    <mergeCell ref="A25:H25"/>
    <mergeCell ref="B29:C29"/>
    <mergeCell ref="A33:H33"/>
    <mergeCell ref="D15:E15"/>
    <mergeCell ref="F15:I15"/>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I48"/>
  <sheetViews>
    <sheetView zoomScale="145" zoomScaleNormal="145" workbookViewId="0">
      <selection activeCell="B44" sqref="B44:D44"/>
    </sheetView>
  </sheetViews>
  <sheetFormatPr baseColWidth="10" defaultColWidth="11.42578125" defaultRowHeight="15" x14ac:dyDescent="0.25"/>
  <cols>
    <col min="1" max="1" width="7.42578125" style="1" customWidth="1"/>
    <col min="2" max="2" width="8.85546875" style="9" bestFit="1" customWidth="1"/>
    <col min="3" max="3" width="3.85546875" style="1" bestFit="1" customWidth="1"/>
    <col min="4" max="4" width="48.42578125" style="1" customWidth="1"/>
    <col min="5" max="5" width="8.140625" style="1" bestFit="1" customWidth="1"/>
    <col min="6" max="6" width="7.5703125" style="1" customWidth="1"/>
    <col min="7" max="7" width="10.140625" style="1" bestFit="1" customWidth="1"/>
    <col min="8" max="8" width="11.42578125" style="1"/>
    <col min="9" max="9" width="14.140625" style="1" bestFit="1" customWidth="1"/>
    <col min="10" max="16384" width="11.42578125" style="1"/>
  </cols>
  <sheetData>
    <row r="1" spans="1:7" ht="73.5" customHeight="1" thickBot="1" x14ac:dyDescent="0.3">
      <c r="A1" s="87" t="s">
        <v>9</v>
      </c>
      <c r="B1" s="88"/>
      <c r="C1" s="88"/>
      <c r="D1" s="88"/>
      <c r="E1" s="88"/>
      <c r="F1" s="88"/>
      <c r="G1" s="89"/>
    </row>
    <row r="2" spans="1:7" ht="60" customHeight="1" x14ac:dyDescent="0.25">
      <c r="A2" s="90" t="s">
        <v>10</v>
      </c>
      <c r="B2" s="90"/>
      <c r="C2" s="90"/>
      <c r="D2" s="90"/>
      <c r="E2" s="90"/>
      <c r="F2" s="90"/>
      <c r="G2" s="90"/>
    </row>
    <row r="3" spans="1:7" x14ac:dyDescent="0.25">
      <c r="A3" s="32"/>
      <c r="B3" s="33"/>
      <c r="C3" s="11"/>
      <c r="D3" s="11"/>
      <c r="E3" s="11"/>
      <c r="F3" s="11"/>
      <c r="G3" s="33"/>
    </row>
    <row r="4" spans="1:7" ht="18.75" x14ac:dyDescent="0.25">
      <c r="A4" s="34" t="s">
        <v>48</v>
      </c>
      <c r="B4" s="33"/>
      <c r="C4" s="11"/>
      <c r="D4" s="11"/>
      <c r="E4" s="11"/>
      <c r="F4" s="11"/>
      <c r="G4" s="33"/>
    </row>
    <row r="5" spans="1:7" ht="5.0999999999999996" customHeight="1" x14ac:dyDescent="0.25">
      <c r="A5" s="34"/>
      <c r="B5" s="33"/>
      <c r="C5" s="11"/>
      <c r="D5" s="11"/>
      <c r="E5" s="11"/>
      <c r="F5" s="11"/>
      <c r="G5" s="33"/>
    </row>
    <row r="6" spans="1:7" ht="36" x14ac:dyDescent="0.25">
      <c r="A6" s="97" t="s">
        <v>0</v>
      </c>
      <c r="B6" s="98" t="s">
        <v>1</v>
      </c>
      <c r="C6" s="97" t="s">
        <v>2</v>
      </c>
      <c r="D6" s="99" t="s">
        <v>3</v>
      </c>
      <c r="E6" s="97" t="s">
        <v>92</v>
      </c>
      <c r="F6" s="100" t="s">
        <v>45</v>
      </c>
      <c r="G6" s="101" t="s">
        <v>46</v>
      </c>
    </row>
    <row r="7" spans="1:7" x14ac:dyDescent="0.25">
      <c r="A7" s="66" t="s">
        <v>42</v>
      </c>
      <c r="B7" s="67" t="s">
        <v>4</v>
      </c>
      <c r="C7" s="35" t="s">
        <v>40</v>
      </c>
      <c r="D7" s="36" t="s">
        <v>49</v>
      </c>
      <c r="E7" s="37"/>
      <c r="F7" s="38"/>
      <c r="G7" s="39"/>
    </row>
    <row r="8" spans="1:7" x14ac:dyDescent="0.25">
      <c r="A8" s="65" t="s">
        <v>41</v>
      </c>
      <c r="B8" s="68" t="s">
        <v>6</v>
      </c>
      <c r="C8" s="62" t="s">
        <v>47</v>
      </c>
      <c r="D8" s="95" t="s">
        <v>50</v>
      </c>
      <c r="E8" s="63">
        <v>1</v>
      </c>
      <c r="F8" s="64"/>
      <c r="G8" s="43">
        <f t="shared" ref="G8:G14" si="0">+ROUND(+E8*ROUND(F8,2),2)</f>
        <v>0</v>
      </c>
    </row>
    <row r="9" spans="1:7" ht="45" x14ac:dyDescent="0.25">
      <c r="A9" s="65"/>
      <c r="B9" s="68"/>
      <c r="C9" s="62"/>
      <c r="D9" s="95" t="s">
        <v>51</v>
      </c>
      <c r="E9" s="63"/>
      <c r="F9" s="102"/>
      <c r="G9" s="43"/>
    </row>
    <row r="10" spans="1:7" x14ac:dyDescent="0.25">
      <c r="A10" s="65" t="s">
        <v>69</v>
      </c>
      <c r="B10" s="68" t="s">
        <v>6</v>
      </c>
      <c r="C10" s="62" t="s">
        <v>47</v>
      </c>
      <c r="D10" s="95" t="s">
        <v>52</v>
      </c>
      <c r="E10" s="96">
        <v>2</v>
      </c>
      <c r="F10" s="64"/>
      <c r="G10" s="43">
        <f t="shared" si="0"/>
        <v>0</v>
      </c>
    </row>
    <row r="11" spans="1:7" ht="36.75" customHeight="1" x14ac:dyDescent="0.25">
      <c r="A11" s="65"/>
      <c r="B11" s="68"/>
      <c r="C11" s="62"/>
      <c r="D11" s="95" t="s">
        <v>90</v>
      </c>
      <c r="E11" s="73"/>
      <c r="F11" s="102"/>
      <c r="G11" s="43"/>
    </row>
    <row r="12" spans="1:7" x14ac:dyDescent="0.25">
      <c r="A12" s="65" t="s">
        <v>70</v>
      </c>
      <c r="B12" s="68" t="s">
        <v>6</v>
      </c>
      <c r="C12" s="62" t="s">
        <v>47</v>
      </c>
      <c r="D12" s="95" t="s">
        <v>53</v>
      </c>
      <c r="E12" s="96">
        <v>1</v>
      </c>
      <c r="F12" s="64"/>
      <c r="G12" s="43">
        <f t="shared" si="0"/>
        <v>0</v>
      </c>
    </row>
    <row r="13" spans="1:7" ht="409.5" x14ac:dyDescent="0.25">
      <c r="A13" s="65"/>
      <c r="B13" s="68"/>
      <c r="C13" s="62"/>
      <c r="D13" s="95" t="s">
        <v>54</v>
      </c>
      <c r="E13" s="73"/>
      <c r="F13" s="102"/>
      <c r="G13" s="43"/>
    </row>
    <row r="14" spans="1:7" x14ac:dyDescent="0.25">
      <c r="A14" s="65" t="s">
        <v>71</v>
      </c>
      <c r="B14" s="68" t="s">
        <v>6</v>
      </c>
      <c r="C14" s="62" t="s">
        <v>47</v>
      </c>
      <c r="D14" s="95" t="s">
        <v>55</v>
      </c>
      <c r="E14" s="96">
        <v>1</v>
      </c>
      <c r="F14" s="64"/>
      <c r="G14" s="43">
        <f t="shared" si="0"/>
        <v>0</v>
      </c>
    </row>
    <row r="15" spans="1:7" ht="409.5" x14ac:dyDescent="0.25">
      <c r="A15" s="65"/>
      <c r="B15" s="68"/>
      <c r="C15" s="62"/>
      <c r="D15" s="95" t="s">
        <v>56</v>
      </c>
      <c r="E15" s="73"/>
      <c r="F15" s="102"/>
      <c r="G15" s="43"/>
    </row>
    <row r="16" spans="1:7" x14ac:dyDescent="0.25">
      <c r="A16" s="65" t="s">
        <v>72</v>
      </c>
      <c r="B16" s="62" t="s">
        <v>6</v>
      </c>
      <c r="C16" s="62" t="s">
        <v>47</v>
      </c>
      <c r="D16" s="95" t="s">
        <v>57</v>
      </c>
      <c r="E16" s="96">
        <v>2</v>
      </c>
      <c r="F16" s="64"/>
      <c r="G16" s="43">
        <f t="shared" ref="G16:G26" si="1">+ROUND(+E16*ROUND(F16,2),2)</f>
        <v>0</v>
      </c>
    </row>
    <row r="17" spans="1:7" ht="33.75" x14ac:dyDescent="0.25">
      <c r="A17" s="65"/>
      <c r="B17" s="73"/>
      <c r="C17" s="73"/>
      <c r="D17" s="95" t="s">
        <v>58</v>
      </c>
      <c r="E17" s="73"/>
      <c r="F17" s="102"/>
      <c r="G17" s="43"/>
    </row>
    <row r="18" spans="1:7" x14ac:dyDescent="0.25">
      <c r="A18" s="65" t="s">
        <v>73</v>
      </c>
      <c r="B18" s="62" t="s">
        <v>6</v>
      </c>
      <c r="C18" s="62" t="s">
        <v>47</v>
      </c>
      <c r="D18" s="95" t="s">
        <v>59</v>
      </c>
      <c r="E18" s="96">
        <v>1</v>
      </c>
      <c r="F18" s="64"/>
      <c r="G18" s="43">
        <f t="shared" si="1"/>
        <v>0</v>
      </c>
    </row>
    <row r="19" spans="1:7" ht="33.75" x14ac:dyDescent="0.25">
      <c r="A19" s="65"/>
      <c r="B19" s="73"/>
      <c r="C19" s="73"/>
      <c r="D19" s="95" t="s">
        <v>60</v>
      </c>
      <c r="E19" s="73"/>
      <c r="F19" s="102"/>
      <c r="G19" s="43"/>
    </row>
    <row r="20" spans="1:7" x14ac:dyDescent="0.25">
      <c r="A20" s="65" t="s">
        <v>74</v>
      </c>
      <c r="B20" s="69" t="s">
        <v>6</v>
      </c>
      <c r="C20" s="62" t="s">
        <v>91</v>
      </c>
      <c r="D20" s="95" t="s">
        <v>61</v>
      </c>
      <c r="E20" s="96">
        <v>20</v>
      </c>
      <c r="F20" s="64"/>
      <c r="G20" s="43">
        <f t="shared" si="1"/>
        <v>0</v>
      </c>
    </row>
    <row r="21" spans="1:7" ht="90" x14ac:dyDescent="0.25">
      <c r="A21" s="65"/>
      <c r="B21" s="69"/>
      <c r="C21" s="73"/>
      <c r="D21" s="95" t="s">
        <v>62</v>
      </c>
      <c r="E21" s="73"/>
      <c r="F21" s="102"/>
      <c r="G21" s="43"/>
    </row>
    <row r="22" spans="1:7" x14ac:dyDescent="0.25">
      <c r="A22" s="65" t="s">
        <v>75</v>
      </c>
      <c r="B22" s="69" t="s">
        <v>6</v>
      </c>
      <c r="C22" s="62" t="s">
        <v>91</v>
      </c>
      <c r="D22" s="95" t="s">
        <v>63</v>
      </c>
      <c r="E22" s="96">
        <v>20</v>
      </c>
      <c r="F22" s="64"/>
      <c r="G22" s="43">
        <f t="shared" si="1"/>
        <v>0</v>
      </c>
    </row>
    <row r="23" spans="1:7" ht="90" x14ac:dyDescent="0.25">
      <c r="A23" s="65"/>
      <c r="B23" s="69"/>
      <c r="C23" s="73"/>
      <c r="D23" s="95" t="s">
        <v>64</v>
      </c>
      <c r="E23" s="73"/>
      <c r="F23" s="102"/>
      <c r="G23" s="43"/>
    </row>
    <row r="24" spans="1:7" x14ac:dyDescent="0.25">
      <c r="A24" s="65" t="s">
        <v>76</v>
      </c>
      <c r="B24" s="69" t="s">
        <v>6</v>
      </c>
      <c r="C24" s="62" t="s">
        <v>47</v>
      </c>
      <c r="D24" s="95" t="s">
        <v>65</v>
      </c>
      <c r="E24" s="96">
        <v>1</v>
      </c>
      <c r="F24" s="64"/>
      <c r="G24" s="43">
        <f t="shared" si="1"/>
        <v>0</v>
      </c>
    </row>
    <row r="25" spans="1:7" ht="67.5" x14ac:dyDescent="0.25">
      <c r="A25" s="65"/>
      <c r="B25" s="69"/>
      <c r="C25" s="73"/>
      <c r="D25" s="95" t="s">
        <v>66</v>
      </c>
      <c r="E25" s="73"/>
      <c r="F25" s="102"/>
      <c r="G25" s="43"/>
    </row>
    <row r="26" spans="1:7" x14ac:dyDescent="0.25">
      <c r="A26" s="65" t="s">
        <v>77</v>
      </c>
      <c r="B26" s="69" t="s">
        <v>6</v>
      </c>
      <c r="C26" s="62" t="s">
        <v>47</v>
      </c>
      <c r="D26" s="95" t="s">
        <v>67</v>
      </c>
      <c r="E26" s="96">
        <v>1</v>
      </c>
      <c r="F26" s="64"/>
      <c r="G26" s="43">
        <f t="shared" si="1"/>
        <v>0</v>
      </c>
    </row>
    <row r="27" spans="1:7" ht="67.5" x14ac:dyDescent="0.25">
      <c r="A27" s="65"/>
      <c r="B27" s="69"/>
      <c r="C27" s="73"/>
      <c r="D27" s="95" t="s">
        <v>68</v>
      </c>
      <c r="E27" s="73"/>
      <c r="F27" s="102"/>
      <c r="G27" s="43"/>
    </row>
    <row r="28" spans="1:7" x14ac:dyDescent="0.25">
      <c r="A28" s="44"/>
      <c r="B28" s="70"/>
      <c r="C28" s="44"/>
      <c r="D28" s="93" t="s">
        <v>78</v>
      </c>
      <c r="E28" s="94"/>
      <c r="F28" s="45"/>
      <c r="G28" s="46">
        <f>SUM(G8:G27)</f>
        <v>0</v>
      </c>
    </row>
    <row r="29" spans="1:7" x14ac:dyDescent="0.25">
      <c r="A29" s="66" t="s">
        <v>79</v>
      </c>
      <c r="B29" s="67" t="s">
        <v>4</v>
      </c>
      <c r="C29" s="35" t="s">
        <v>5</v>
      </c>
      <c r="D29" s="36" t="s">
        <v>80</v>
      </c>
      <c r="E29" s="47"/>
      <c r="F29" s="48"/>
      <c r="G29" s="49"/>
    </row>
    <row r="30" spans="1:7" x14ac:dyDescent="0.25">
      <c r="A30" s="65" t="s">
        <v>81</v>
      </c>
      <c r="B30" s="69" t="s">
        <v>6</v>
      </c>
      <c r="C30" s="40" t="s">
        <v>47</v>
      </c>
      <c r="D30" s="95" t="s">
        <v>82</v>
      </c>
      <c r="E30" s="42">
        <v>1</v>
      </c>
      <c r="F30" s="59"/>
      <c r="G30" s="43">
        <f t="shared" ref="G30:G31" si="2">+ROUND(+E30*ROUND(F30,2),2)</f>
        <v>0</v>
      </c>
    </row>
    <row r="31" spans="1:7" ht="90" x14ac:dyDescent="0.25">
      <c r="A31" s="65"/>
      <c r="B31" s="69"/>
      <c r="C31" s="40"/>
      <c r="D31" s="95" t="s">
        <v>83</v>
      </c>
      <c r="E31" s="42"/>
      <c r="F31" s="103"/>
      <c r="G31" s="43"/>
    </row>
    <row r="32" spans="1:7" x14ac:dyDescent="0.25">
      <c r="A32" s="44"/>
      <c r="B32" s="70"/>
      <c r="C32" s="44"/>
      <c r="D32" s="93" t="s">
        <v>84</v>
      </c>
      <c r="E32" s="94"/>
      <c r="F32" s="45"/>
      <c r="G32" s="46">
        <f>SUM(G30:G31)</f>
        <v>0</v>
      </c>
    </row>
    <row r="33" spans="1:9" x14ac:dyDescent="0.25">
      <c r="A33" s="66" t="s">
        <v>85</v>
      </c>
      <c r="B33" s="67" t="s">
        <v>4</v>
      </c>
      <c r="C33" s="35" t="s">
        <v>5</v>
      </c>
      <c r="D33" s="36" t="s">
        <v>7</v>
      </c>
      <c r="E33" s="47"/>
      <c r="F33" s="48"/>
      <c r="G33" s="49"/>
    </row>
    <row r="34" spans="1:9" x14ac:dyDescent="0.25">
      <c r="A34" s="65" t="s">
        <v>43</v>
      </c>
      <c r="B34" s="69" t="s">
        <v>6</v>
      </c>
      <c r="C34" s="40" t="s">
        <v>47</v>
      </c>
      <c r="D34" s="41" t="s">
        <v>7</v>
      </c>
      <c r="E34" s="42">
        <v>1</v>
      </c>
      <c r="F34" s="59"/>
      <c r="G34" s="43">
        <f t="shared" ref="G34" si="3">+ROUND(+E34*ROUND(F34,2),2)</f>
        <v>0</v>
      </c>
    </row>
    <row r="35" spans="1:9" x14ac:dyDescent="0.25">
      <c r="A35" s="65"/>
      <c r="B35" s="69"/>
      <c r="C35" s="40"/>
      <c r="D35" s="93" t="s">
        <v>86</v>
      </c>
      <c r="E35" s="94"/>
      <c r="F35" s="103"/>
      <c r="G35" s="43">
        <f>+G34</f>
        <v>0</v>
      </c>
    </row>
    <row r="36" spans="1:9" s="23" customFormat="1" ht="12" customHeight="1" x14ac:dyDescent="0.25">
      <c r="A36" s="53"/>
      <c r="B36" s="71"/>
      <c r="C36" s="54"/>
      <c r="D36" s="50" t="s">
        <v>8</v>
      </c>
      <c r="E36" s="51"/>
      <c r="F36" s="52"/>
      <c r="G36" s="46">
        <f>+G32+G28+G35</f>
        <v>0</v>
      </c>
    </row>
    <row r="37" spans="1:9" s="23" customFormat="1" ht="15" customHeight="1" x14ac:dyDescent="0.25">
      <c r="A37" s="53"/>
      <c r="B37" s="71"/>
      <c r="C37" s="54"/>
      <c r="D37" s="3" t="s">
        <v>38</v>
      </c>
      <c r="E37" s="5" t="str">
        <f>+IF(AND($G$36&gt;0,LEN(G37)&lt;=0,LEN(F37)&lt;=0),"13 %",IF(AND($G$36&gt;0,G37&gt;0,LEN(F37)&lt;=0),+(G37/$G$36),""))</f>
        <v/>
      </c>
      <c r="F37" s="6"/>
      <c r="G37" s="60"/>
    </row>
    <row r="38" spans="1:9" s="23" customFormat="1" ht="18.600000000000001" customHeight="1" x14ac:dyDescent="0.25">
      <c r="A38" s="55"/>
      <c r="B38" s="72"/>
      <c r="C38" s="56"/>
      <c r="D38" s="4" t="s">
        <v>39</v>
      </c>
      <c r="E38" s="5" t="str">
        <f>+IF(AND($G$36&gt;0,LEN(G38)&lt;=0,LEN(F38)&lt;=0)," 6 %",IF(AND($G$36&gt;0,G38&gt;0,LEN(F38)&lt;=0),+(G38/$G$36),""))</f>
        <v/>
      </c>
      <c r="F38" s="7"/>
      <c r="G38" s="60"/>
    </row>
    <row r="39" spans="1:9" s="23" customFormat="1" ht="22.15" customHeight="1" x14ac:dyDescent="0.25">
      <c r="A39" s="55"/>
      <c r="B39" s="72"/>
      <c r="C39" s="56"/>
      <c r="D39" s="4" t="s">
        <v>44</v>
      </c>
      <c r="E39" s="57"/>
      <c r="F39" s="57"/>
      <c r="G39" s="58">
        <f>SUBTOTAL(9,G36:G38)</f>
        <v>0</v>
      </c>
      <c r="I39" s="61"/>
    </row>
    <row r="41" spans="1:9" x14ac:dyDescent="0.25">
      <c r="A41" s="91" t="s">
        <v>89</v>
      </c>
      <c r="B41" s="91"/>
      <c r="C41" s="91"/>
      <c r="D41" s="91"/>
      <c r="E41" s="91"/>
      <c r="F41" s="91"/>
      <c r="G41" s="91"/>
    </row>
    <row r="44" spans="1:9" s="2" customFormat="1" x14ac:dyDescent="0.25">
      <c r="A44" s="8" t="s">
        <v>11</v>
      </c>
      <c r="B44" s="92"/>
      <c r="C44" s="92"/>
      <c r="D44" s="92"/>
      <c r="E44" s="9"/>
      <c r="F44" s="10"/>
    </row>
    <row r="48" spans="1:9" s="2" customFormat="1" ht="42" customHeight="1" x14ac:dyDescent="0.25">
      <c r="A48" s="86" t="s">
        <v>12</v>
      </c>
      <c r="B48" s="86"/>
      <c r="C48" s="86"/>
      <c r="D48" s="86"/>
      <c r="E48" s="86"/>
      <c r="F48" s="86"/>
      <c r="G48" s="86"/>
    </row>
  </sheetData>
  <sheetProtection algorithmName="SHA-512" hashValue="5shot7UIvyedvuoNZno/byU66phFBA7ttacsXMdn38dSEBwhX1S73X96MZPDlFls1T3CCbP+nnzowExYtmGmEg==" saltValue="yK2mR7xBUrngHWZ07KYcrA==" spinCount="100000" sheet="1" selectLockedCells="1"/>
  <autoFilter ref="A6:G27" xr:uid="{4A254372-0B63-4FC4-B1BF-B21347EB0BF4}"/>
  <mergeCells count="8">
    <mergeCell ref="A48:G48"/>
    <mergeCell ref="A1:G1"/>
    <mergeCell ref="A2:G2"/>
    <mergeCell ref="A41:G41"/>
    <mergeCell ref="B44:D44"/>
    <mergeCell ref="D28:E28"/>
    <mergeCell ref="D32:E32"/>
    <mergeCell ref="D35:E35"/>
  </mergeCells>
  <dataValidations disablePrompts="1" count="1">
    <dataValidation type="list" allowBlank="1" showInputMessage="1" showErrorMessage="1" sqref="B8:B19" xr:uid="{ED688017-6557-43BE-9142-D0396EE4092C}">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92"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2025-10-21T11:01:15Z</cp:lastPrinted>
  <dcterms:created xsi:type="dcterms:W3CDTF">2025-03-07T14:13:09Z</dcterms:created>
  <dcterms:modified xsi:type="dcterms:W3CDTF">2025-10-21T12:15:03Z</dcterms:modified>
</cp:coreProperties>
</file>