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307_ObrasInstElecARGANDA_MIGG-RRJ\"/>
    </mc:Choice>
  </mc:AlternateContent>
  <xr:revisionPtr revIDLastSave="0" documentId="8_{1B6D2B10-ED3D-41ED-B9B0-DF69BD20DB5D}" xr6:coauthVersionLast="36" xr6:coauthVersionMax="36" xr10:uidLastSave="{00000000-0000-0000-0000-000000000000}"/>
  <bookViews>
    <workbookView xWindow="0" yWindow="0" windowWidth="28635" windowHeight="11790" xr2:uid="{28C30889-5956-4FEC-9FBA-566466D7007E}"/>
  </bookViews>
  <sheets>
    <sheet name="Anexo I pag 1 oferta L1" sheetId="7" r:id="rId1"/>
    <sheet name="Anx I Tabla Desglose Precio L1" sheetId="6" r:id="rId2"/>
  </sheets>
  <definedNames>
    <definedName name="_xlnm._FilterDatabase" localSheetId="1" hidden="1">'Anx I Tabla Desglose Precio L1'!$A$8:$G$103</definedName>
    <definedName name="_xlnm.Print_Area" localSheetId="0">'Anexo I pag 1 oferta L1'!$A$3:$J$51</definedName>
    <definedName name="_xlnm.Print_Area" localSheetId="1">'Anx I Tabla Desglose Precio L1'!$A$8:$G$110</definedName>
    <definedName name="_xlnm.Print_Titles" localSheetId="1">'Anx I Tabla Desglose Precio L1'!$4:$7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7" l="1"/>
  <c r="D35" i="7"/>
  <c r="F97" i="6" l="1"/>
  <c r="F98" i="6" s="1"/>
  <c r="F94" i="6"/>
  <c r="F95" i="6" s="1"/>
  <c r="F91" i="6"/>
  <c r="F92" i="6" s="1"/>
  <c r="F88" i="6"/>
  <c r="F87" i="6"/>
  <c r="F86" i="6"/>
  <c r="F85" i="6"/>
  <c r="F84" i="6"/>
  <c r="F83" i="6"/>
  <c r="F82" i="6"/>
  <c r="F81" i="6"/>
  <c r="F80" i="6"/>
  <c r="F79" i="6"/>
  <c r="F78" i="6"/>
  <c r="F75" i="6"/>
  <c r="F74" i="6"/>
  <c r="F73" i="6"/>
  <c r="F70" i="6"/>
  <c r="F69" i="6"/>
  <c r="F68" i="6"/>
  <c r="F67" i="6"/>
  <c r="F66" i="6"/>
  <c r="F65" i="6"/>
  <c r="F64" i="6"/>
  <c r="F61" i="6"/>
  <c r="F62" i="6" s="1"/>
  <c r="F58" i="6"/>
  <c r="F57" i="6"/>
  <c r="F56" i="6"/>
  <c r="F55" i="6"/>
  <c r="F54" i="6"/>
  <c r="F53" i="6"/>
  <c r="F52" i="6"/>
  <c r="F51" i="6"/>
  <c r="F50" i="6"/>
  <c r="F49" i="6"/>
  <c r="F46" i="6"/>
  <c r="F45" i="6"/>
  <c r="F47" i="6" s="1"/>
  <c r="F40" i="6"/>
  <c r="F39" i="6"/>
  <c r="F36" i="6"/>
  <c r="F37" i="6" s="1"/>
  <c r="F33" i="6"/>
  <c r="F34" i="6" s="1"/>
  <c r="F30" i="6"/>
  <c r="F29" i="6"/>
  <c r="F26" i="6"/>
  <c r="F25" i="6"/>
  <c r="F24" i="6"/>
  <c r="F23" i="6"/>
  <c r="F20" i="6"/>
  <c r="F19" i="6"/>
  <c r="F18" i="6"/>
  <c r="F17" i="6"/>
  <c r="F16" i="6"/>
  <c r="F15" i="6"/>
  <c r="F12" i="6"/>
  <c r="F11" i="6"/>
  <c r="F10" i="6"/>
  <c r="F41" i="6" l="1"/>
  <c r="F31" i="6"/>
  <c r="F76" i="6"/>
  <c r="F21" i="6"/>
  <c r="F13" i="6"/>
  <c r="F59" i="6"/>
  <c r="F71" i="6"/>
  <c r="F89" i="6"/>
  <c r="F27" i="6"/>
  <c r="F99" i="6" l="1"/>
  <c r="F42" i="6"/>
  <c r="F100" i="6" l="1"/>
  <c r="F103" i="6" l="1"/>
  <c r="B26" i="7" s="1"/>
  <c r="D102" i="6"/>
  <c r="D101" i="6"/>
</calcChain>
</file>

<file path=xl/sharedStrings.xml><?xml version="1.0" encoding="utf-8"?>
<sst xmlns="http://schemas.openxmlformats.org/spreadsheetml/2006/main" count="282" uniqueCount="207">
  <si>
    <t>Ud</t>
  </si>
  <si>
    <t>u</t>
  </si>
  <si>
    <t>ud</t>
  </si>
  <si>
    <t>m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</si>
  <si>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</si>
  <si>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ESTA TABLA DESGLOSE PRECIO DE OFERTA SE PRESENTARA FIRMADA 
EN FORMATO PDF</t>
  </si>
  <si>
    <t>(*) Cuando no se indiquen otros porcentajes se entenderá que quedan incluidos en el precio de la oferta el 13% de Gastos Generales y el 6% de Beneficio Industrial</t>
  </si>
  <si>
    <t xml:space="preserve">(**) Deben ofertarse todas las partidas. Si alguna se ofertara por importe CERO se consideraría ofertada SIN COSTE para CRTVE.  </t>
  </si>
  <si>
    <t>Fdo:</t>
  </si>
  <si>
    <r>
      <t xml:space="preserve">Esta tabla </t>
    </r>
    <r>
      <rPr>
        <b/>
        <i/>
        <sz val="9"/>
        <color theme="1"/>
        <rFont val="Calibri"/>
        <family val="2"/>
        <scheme val="minor"/>
      </rPr>
      <t>se indica como ejemplo para la presentación de las ofertas</t>
    </r>
    <r>
      <rPr>
        <i/>
        <sz val="9"/>
        <color theme="1"/>
        <rFont val="Calibri"/>
        <family val="2"/>
        <scheme val="minor"/>
      </rPr>
      <t>,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</si>
  <si>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</si>
  <si>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</si>
  <si>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</si>
  <si>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</si>
  <si>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</si>
  <si>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</si>
  <si>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</si>
  <si>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</si>
  <si>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€ </t>
  </si>
  <si>
    <t>Las proposiciones económicas incluirán un único precio para cada prestación, aplicable en cada uno de los años de ejecución del contrato.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</si>
  <si>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</si>
  <si>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</si>
  <si>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</si>
  <si>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</si>
  <si>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 xml:space="preserve">con D.N.I./NIE número </t>
  </si>
  <si>
    <t>actuando en calidad de apoderado de la empresa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</si>
  <si>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</si>
  <si>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Las proposiciones económicas no podrán superar el importe total del valor estimado indicado en el PCAP cláusula 3ª, </t>
    </r>
    <r>
      <rPr>
        <b/>
        <sz val="11"/>
        <color theme="1"/>
        <rFont val="Calibri"/>
        <family val="2"/>
        <scheme val="minor"/>
      </rPr>
      <t>sin incluir modificaciones.</t>
    </r>
  </si>
  <si>
    <t>Expediente n.º S/04307/2025</t>
  </si>
  <si>
    <t>“S-04307-2025 - Obras para legalización de instalación baja tensión</t>
  </si>
  <si>
    <t xml:space="preserve"> y alumbrado exterior CENTRO EMISOR ARGANDA DEL REY”</t>
  </si>
  <si>
    <t xml:space="preserve">es de 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</si>
  <si>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 de </t>
    </r>
  </si>
  <si>
    <t>S-04307-2025 - Obras para legalización de instalación baja tensión y alumbrado exterior CENTRO EMISOR ARGANDA DEL REY</t>
  </si>
  <si>
    <t>Lote 1:</t>
  </si>
  <si>
    <t>Obras para legalización de instalación eléctrica Baja tensión de edificios</t>
  </si>
  <si>
    <t xml:space="preserve">Orden </t>
  </si>
  <si>
    <t xml:space="preserve">Descripción </t>
  </si>
  <si>
    <t>Cantidad</t>
  </si>
  <si>
    <t xml:space="preserve">Precio </t>
  </si>
  <si>
    <t xml:space="preserve">Importe (**) </t>
  </si>
  <si>
    <t xml:space="preserve">Líneas Subterraneas BT </t>
  </si>
  <si>
    <t xml:space="preserve">1_1 </t>
  </si>
  <si>
    <t xml:space="preserve">DESMONTAJE </t>
  </si>
  <si>
    <t xml:space="preserve">1_1_1 </t>
  </si>
  <si>
    <t>Desmontaje de acometida edificio</t>
  </si>
  <si>
    <t xml:space="preserve">1_1_2 </t>
  </si>
  <si>
    <t>Demolición de arqueta.</t>
  </si>
  <si>
    <t xml:space="preserve">1_1_3 </t>
  </si>
  <si>
    <t>Desmontaje de cuadro eléctrico.</t>
  </si>
  <si>
    <t>Total capítulo 1.1 (Euros)</t>
  </si>
  <si>
    <t xml:space="preserve">1_2 </t>
  </si>
  <si>
    <t xml:space="preserve">CANALIZACIONES </t>
  </si>
  <si>
    <t xml:space="preserve">1_2_1 </t>
  </si>
  <si>
    <t>Cable eléctrico de 0,6/1 kV de tensión nominal. 1x95mm2</t>
  </si>
  <si>
    <t xml:space="preserve">1_2_2 </t>
  </si>
  <si>
    <t>m²</t>
  </si>
  <si>
    <t>Ayudas de albañilería para ejecución de instalaciones.</t>
  </si>
  <si>
    <t xml:space="preserve">1_2_3 </t>
  </si>
  <si>
    <t>Meseta de chapa estampada en canalización.</t>
  </si>
  <si>
    <t xml:space="preserve">1_2_4 </t>
  </si>
  <si>
    <t>CANALIZACIÓN 50x105 cm CALZADA 4x160 mm</t>
  </si>
  <si>
    <t xml:space="preserve">1_2_5 </t>
  </si>
  <si>
    <t>Arqueta de conexión eléctrica.</t>
  </si>
  <si>
    <t xml:space="preserve">1_2_6 </t>
  </si>
  <si>
    <t>Cable eléctrico de 0,6/1 kV de tensión nominal. 5x35mm2</t>
  </si>
  <si>
    <t>Total capítulo 1.2 (Euros)</t>
  </si>
  <si>
    <t xml:space="preserve">1_3 </t>
  </si>
  <si>
    <t xml:space="preserve">TOMA DE TIERRA </t>
  </si>
  <si>
    <t xml:space="preserve">1_3_1 </t>
  </si>
  <si>
    <t>Toma de tierra con pica.</t>
  </si>
  <si>
    <t xml:space="preserve">1_3_2 </t>
  </si>
  <si>
    <t>Conductor de tierra.</t>
  </si>
  <si>
    <t xml:space="preserve">1_3_3 </t>
  </si>
  <si>
    <t>m³</t>
  </si>
  <si>
    <t>Excavación de zanjas, con medios mecánicos.</t>
  </si>
  <si>
    <t xml:space="preserve">1_3_4 </t>
  </si>
  <si>
    <t>Relleno de zanjas.</t>
  </si>
  <si>
    <t>Total capítulo 1.3 (Euros)</t>
  </si>
  <si>
    <t xml:space="preserve">1_4 </t>
  </si>
  <si>
    <t xml:space="preserve">ACTUACION CGBT </t>
  </si>
  <si>
    <t xml:space="preserve">1_4_1 </t>
  </si>
  <si>
    <t>Actuación CGBT.</t>
  </si>
  <si>
    <t xml:space="preserve">1_4_2 </t>
  </si>
  <si>
    <t>Interruptor automático en caja moldeada. 630A</t>
  </si>
  <si>
    <t>Total capítulo 1.4 (Euros)</t>
  </si>
  <si>
    <t xml:space="preserve">1_5 </t>
  </si>
  <si>
    <t xml:space="preserve">LEGALIZACIÓN </t>
  </si>
  <si>
    <t xml:space="preserve">1_5_1 </t>
  </si>
  <si>
    <t>PUESTA EN MARCHA Y TRAMITACIÓN INSTALACIÓN ELÉCTRICA</t>
  </si>
  <si>
    <t xml:space="preserve">  </t>
  </si>
  <si>
    <t>Total capítulo 1.5 (Euros)</t>
  </si>
  <si>
    <t xml:space="preserve">1_6 </t>
  </si>
  <si>
    <t xml:space="preserve">SEGURIDAD Y SALUD </t>
  </si>
  <si>
    <t xml:space="preserve">1_6_1 </t>
  </si>
  <si>
    <t>Total capítulo 1.6 (Euros)</t>
  </si>
  <si>
    <t xml:space="preserve">1_7 </t>
  </si>
  <si>
    <t xml:space="preserve">GESTIÓN DE RESIDUOS </t>
  </si>
  <si>
    <t xml:space="preserve">1_7_1 </t>
  </si>
  <si>
    <t>Transporte de residuos inertes con camión.</t>
  </si>
  <si>
    <t xml:space="preserve">1_7_2 </t>
  </si>
  <si>
    <t>Canon de vertido por entrega de residuos inertes a gestor autorizado.</t>
  </si>
  <si>
    <t>Total capítulo 1.7 (Euros)</t>
  </si>
  <si>
    <t>Total capítulo 1 (Euros)</t>
  </si>
  <si>
    <t xml:space="preserve">INSTALACIÓN INTERIOR </t>
  </si>
  <si>
    <t xml:space="preserve">2_1 </t>
  </si>
  <si>
    <t xml:space="preserve">2_1_1 </t>
  </si>
  <si>
    <t>Desmontaje de red de distribución interior.</t>
  </si>
  <si>
    <t xml:space="preserve">2_1_2 </t>
  </si>
  <si>
    <t>Total capítulo 2.1 (Euros)</t>
  </si>
  <si>
    <t xml:space="preserve">2_2 </t>
  </si>
  <si>
    <t xml:space="preserve">ILUMINACIÓN </t>
  </si>
  <si>
    <t xml:space="preserve">2_2_1 </t>
  </si>
  <si>
    <t>PUNTO LUZ SENCILLO GAMA BÁSICA</t>
  </si>
  <si>
    <t xml:space="preserve">2_2_2 </t>
  </si>
  <si>
    <t>PUNTO LUZ CONMUTADO GAMA BÁSICA</t>
  </si>
  <si>
    <t xml:space="preserve">2_2_3 </t>
  </si>
  <si>
    <t>Base de toma de corriente empotrada.</t>
  </si>
  <si>
    <t xml:space="preserve">2_2_4 </t>
  </si>
  <si>
    <t>LUMINARIA RC132V G6 43S/840 PSU W60L60 OC BN</t>
  </si>
  <si>
    <t xml:space="preserve">2_2_5 </t>
  </si>
  <si>
    <t>LUMINARIA LINEAL BN126C LED22S/840 PSU L600</t>
  </si>
  <si>
    <t xml:space="preserve">2_2_6 </t>
  </si>
  <si>
    <t>LUMINARIA ESTANCA BY102P LED260S/840 PSU WB</t>
  </si>
  <si>
    <t xml:space="preserve">2_2_7 </t>
  </si>
  <si>
    <t>LUMINARIA LINEAL WT120C G2 LED27S/840 PSU L1200</t>
  </si>
  <si>
    <t xml:space="preserve">2_2_8 </t>
  </si>
  <si>
    <t>Proyector POINT 56 Mini Carril 3000K Wide Flood On/Off</t>
  </si>
  <si>
    <t xml:space="preserve">2_2_9 </t>
  </si>
  <si>
    <t>Estructura Luminaria SLIM</t>
  </si>
  <si>
    <t xml:space="preserve">2_2_10 </t>
  </si>
  <si>
    <t>LED FLEX 810.38 4000K IP65</t>
  </si>
  <si>
    <t>Total capítulo 2.2 (Euros)</t>
  </si>
  <si>
    <t xml:space="preserve">2_3 </t>
  </si>
  <si>
    <t xml:space="preserve">ILUMINACIÓN DE EMERGENCIA </t>
  </si>
  <si>
    <t xml:space="preserve">2_3_1 </t>
  </si>
  <si>
    <t>Luminaria de emergencia con lámpara LED LYA ZEMPER 350lm</t>
  </si>
  <si>
    <t>Total capítulo 2.3 (Euros)</t>
  </si>
  <si>
    <t xml:space="preserve">2_4 </t>
  </si>
  <si>
    <t xml:space="preserve">ACTUACIONES CUADROS </t>
  </si>
  <si>
    <t xml:space="preserve">2_4_1 </t>
  </si>
  <si>
    <t>CUADRO TIPO</t>
  </si>
  <si>
    <t xml:space="preserve">2_4_2 </t>
  </si>
  <si>
    <t>Señal de advertencia, y desuso</t>
  </si>
  <si>
    <t xml:space="preserve">2_4_3 </t>
  </si>
  <si>
    <t>ACTUACIÓN CUADRO PRINCIPAL ALMACÉN</t>
  </si>
  <si>
    <t xml:space="preserve">2_4_4 </t>
  </si>
  <si>
    <t>ACTUACIÓN CUADRO ANEXO DIESEL</t>
  </si>
  <si>
    <t xml:space="preserve">2_4_5 </t>
  </si>
  <si>
    <t>ACTUACIÓN CUADRO PLANTA BAJA MARCONI</t>
  </si>
  <si>
    <t xml:space="preserve">2_4_6 </t>
  </si>
  <si>
    <t>ACTUACIÓN CUADRO PLANTA PRIMERA MARCONI</t>
  </si>
  <si>
    <t xml:space="preserve">2_4_7 </t>
  </si>
  <si>
    <t>Interruptor horario programable, modular. OB174012</t>
  </si>
  <si>
    <t>Total capítulo 2.4 (Euros)</t>
  </si>
  <si>
    <t xml:space="preserve">2_5 </t>
  </si>
  <si>
    <t xml:space="preserve">AYUDAS ALBAÑILERÍA </t>
  </si>
  <si>
    <t xml:space="preserve">2_5_1 </t>
  </si>
  <si>
    <t>Apertura y tapado de rozas.</t>
  </si>
  <si>
    <t xml:space="preserve">2_5_2 </t>
  </si>
  <si>
    <t xml:space="preserve">2_5_3 </t>
  </si>
  <si>
    <t>Pintura plástica sobre paramento interior de yeso o escayola.</t>
  </si>
  <si>
    <t>Total capítulo 2.5 (Euros)</t>
  </si>
  <si>
    <t xml:space="preserve">2_6 </t>
  </si>
  <si>
    <t xml:space="preserve">CABLEADOS Y CIRCUITOS </t>
  </si>
  <si>
    <t xml:space="preserve">2_6_1 </t>
  </si>
  <si>
    <t>Cable eléctrico de 450/750 V de tensión nominal. 3x16mm2, entubado DN40</t>
  </si>
  <si>
    <t xml:space="preserve">2_6_2 </t>
  </si>
  <si>
    <t>Cable eléctrico de 450/750 V de tensión nominal. 3G1,5</t>
  </si>
  <si>
    <t xml:space="preserve">2_6_3 </t>
  </si>
  <si>
    <t>Cable eléctrico de 450/750 V de tensión nominal. 3G2,5</t>
  </si>
  <si>
    <t xml:space="preserve">2_6_4 </t>
  </si>
  <si>
    <t>Cable eléctrico de 450/750 V de tensión nominal. 5G10</t>
  </si>
  <si>
    <t xml:space="preserve">2_6_5 </t>
  </si>
  <si>
    <t>Cable eléctrico de 450/750 V de tensión nominal. 5x35 mm2</t>
  </si>
  <si>
    <t xml:space="preserve">2_6_6 </t>
  </si>
  <si>
    <t>Cable eléctrico de 450/750 V de tensión nominal. 3x10mm2</t>
  </si>
  <si>
    <t xml:space="preserve">2_6_7 </t>
  </si>
  <si>
    <t>Bandeja para soporte y conducción de cables eléctricos.</t>
  </si>
  <si>
    <t xml:space="preserve">2_6_8 </t>
  </si>
  <si>
    <t xml:space="preserve">2_6_9 </t>
  </si>
  <si>
    <t>CANALETA PVC BLANCO 40x100 mm</t>
  </si>
  <si>
    <t xml:space="preserve">2_6_10 </t>
  </si>
  <si>
    <t>Canalización superficial DN=32</t>
  </si>
  <si>
    <t xml:space="preserve">2_6_11 </t>
  </si>
  <si>
    <t>Canalización empotrada DN=32</t>
  </si>
  <si>
    <t>Total capítulo 2.6 (Euros)</t>
  </si>
  <si>
    <t xml:space="preserve">2_7 </t>
  </si>
  <si>
    <t xml:space="preserve">2_7_1 </t>
  </si>
  <si>
    <t>Total capítulo 2.7 (Euros)</t>
  </si>
  <si>
    <t xml:space="preserve">2_8 </t>
  </si>
  <si>
    <t>2_8_1</t>
  </si>
  <si>
    <t>Partida destinada a la gestión de la seguridad y salud en la ejecución de los trabajos, incluyendo:
- Instalaciones de bienestar.
- Señalización.
- Equipos de protección individual (casco, guantes, mascarilla antipolvo, faja de protección lumbar, cinturón portaherramientas, botas de seguridad, etc.).
- Protecciones colectivas y botiquín.
- Mano de obra de seguridad.
Incluso todo aquel material en materia de seguridad y salud que sea necesario para la buena realización de los trabajos que se van a desarrollar. 
Según RD 1627/1.997. 
Medida la unidad completamente realizada.</t>
  </si>
  <si>
    <t>Total capítulo 2.8 (Euros)</t>
  </si>
  <si>
    <t xml:space="preserve">2_9 </t>
  </si>
  <si>
    <t xml:space="preserve">2_9_1 </t>
  </si>
  <si>
    <t>Partida destinada a la gestión de residuos durante la obra  incluyendo:
- Transporte de residuos inertes con camión.
- Canon de vertido por entrega de residuos inertes  a gestor autorizado. 
Medida la unidad completamente realizada.</t>
  </si>
  <si>
    <t>Total capítulo 2.9 (Euros)</t>
  </si>
  <si>
    <t>Total capítulo 2 (Euros)</t>
  </si>
  <si>
    <t xml:space="preserve">TOTAL PRESUPUESTO EJECUCIÓN MATERIAL  LOTE 1 </t>
  </si>
  <si>
    <t xml:space="preserve">PRESUPUESTO EJECUCION CONTRATA/IMPORTE OFERTA LOTE 1 </t>
  </si>
  <si>
    <t>Lote 1 :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</si>
  <si>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</t>
    </r>
    <r>
      <rPr>
        <b/>
        <sz val="8"/>
        <color rgb="FFFF0000"/>
        <rFont val="Calibri"/>
        <family val="2"/>
        <scheme val="minor"/>
      </rPr>
      <t xml:space="preserve"> (*)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</si>
  <si>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yy</t>
    </r>
    <r>
      <rPr>
        <b/>
        <sz val="8"/>
        <color rgb="FF000000"/>
        <rFont val="Calibri"/>
        <family val="2"/>
        <scheme val="minor"/>
      </rPr>
      <t xml:space="preserve"> % </t>
    </r>
    <r>
      <rPr>
        <b/>
        <sz val="8"/>
        <color rgb="FFFF0000"/>
        <rFont val="Calibri"/>
        <family val="2"/>
        <scheme val="minor"/>
      </rPr>
      <t>(*)</t>
    </r>
  </si>
  <si>
    <t xml:space="preserve">Se presenta una oferta conjunta por los lotes 1 y 2, de forma que si todos ellos fueran adjudicados el precio ofertado se reduciría (con un máximo de dos decimales) en todos los conceptos en los siguientes porcentajes: </t>
  </si>
  <si>
    <t>descuento Lote 1 (%) :</t>
  </si>
  <si>
    <t>descuento Lote 2 (%)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</si>
</sst>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2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FFCC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94">
    <xf numFmtId="0" fontId="0" fillId="0" borderId="0" xfId="0"/>
    <xf numFmtId="0" fontId="8" fillId="0" borderId="0" xfId="0" applyFont="1" applyBorder="1" applyAlignment="1" applyProtection="1">
      <alignment vertical="top" wrapText="1"/>
    </xf>
    <xf numFmtId="0" fontId="0" fillId="0" borderId="0" xfId="0" applyProtection="1"/>
    <xf numFmtId="0" fontId="10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vertical="top"/>
    </xf>
    <xf numFmtId="0" fontId="7" fillId="0" borderId="0" xfId="0" applyFont="1" applyAlignment="1" applyProtection="1">
      <alignment vertical="top"/>
    </xf>
    <xf numFmtId="0" fontId="11" fillId="0" borderId="0" xfId="0" applyFont="1" applyAlignment="1" applyProtection="1">
      <alignment vertical="top"/>
    </xf>
    <xf numFmtId="0" fontId="12" fillId="0" borderId="6" xfId="0" applyFont="1" applyBorder="1" applyAlignment="1" applyProtection="1">
      <alignment horizontal="center" vertical="center" wrapText="1"/>
    </xf>
    <xf numFmtId="10" fontId="13" fillId="2" borderId="7" xfId="0" applyNumberFormat="1" applyFont="1" applyFill="1" applyBorder="1" applyAlignment="1" applyProtection="1">
      <alignment horizontal="right" vertical="center"/>
    </xf>
    <xf numFmtId="4" fontId="2" fillId="2" borderId="9" xfId="0" applyNumberFormat="1" applyFont="1" applyFill="1" applyBorder="1" applyAlignment="1" applyProtection="1">
      <alignment vertical="top"/>
      <protection locked="0"/>
    </xf>
    <xf numFmtId="4" fontId="2" fillId="2" borderId="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right" vertical="top"/>
    </xf>
    <xf numFmtId="0" fontId="1" fillId="0" borderId="0" xfId="0" applyFont="1" applyProtection="1"/>
    <xf numFmtId="0" fontId="15" fillId="0" borderId="0" xfId="0" applyFont="1" applyAlignment="1" applyProtection="1">
      <alignment horizontal="left" vertical="center" wrapText="1"/>
    </xf>
    <xf numFmtId="0" fontId="17" fillId="0" borderId="0" xfId="0" applyFont="1" applyProtection="1"/>
    <xf numFmtId="0" fontId="11" fillId="0" borderId="0" xfId="0" applyFont="1" applyProtection="1"/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20" fillId="0" borderId="0" xfId="0" applyFont="1" applyAlignment="1" applyProtection="1">
      <alignment horizontal="left" vertical="top"/>
    </xf>
    <xf numFmtId="0" fontId="20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22" fillId="0" borderId="0" xfId="0" applyFont="1" applyAlignment="1" applyProtection="1"/>
    <xf numFmtId="0" fontId="23" fillId="0" borderId="0" xfId="0" applyFont="1" applyProtection="1"/>
    <xf numFmtId="0" fontId="0" fillId="0" borderId="0" xfId="0" applyAlignment="1" applyProtection="1">
      <alignment vertical="center"/>
    </xf>
    <xf numFmtId="0" fontId="0" fillId="2" borderId="0" xfId="0" applyFill="1" applyAlignment="1" applyProtection="1">
      <alignment horizontal="left" vertical="center" shrinkToFit="1"/>
      <protection locked="0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1" fillId="0" borderId="0" xfId="0" applyFont="1" applyFill="1" applyProtection="1"/>
    <xf numFmtId="0" fontId="1" fillId="0" borderId="0" xfId="0" applyFont="1" applyFill="1" applyAlignment="1" applyProtection="1">
      <alignment vertical="top"/>
    </xf>
    <xf numFmtId="0" fontId="3" fillId="0" borderId="1" xfId="0" applyFont="1" applyFill="1" applyBorder="1" applyAlignment="1" applyProtection="1">
      <alignment vertical="top"/>
    </xf>
    <xf numFmtId="0" fontId="6" fillId="0" borderId="1" xfId="0" applyFont="1" applyFill="1" applyBorder="1" applyAlignment="1" applyProtection="1">
      <alignment vertical="top"/>
    </xf>
    <xf numFmtId="3" fontId="3" fillId="0" borderId="1" xfId="0" applyNumberFormat="1" applyFont="1" applyFill="1" applyBorder="1" applyAlignment="1" applyProtection="1">
      <alignment vertical="top"/>
    </xf>
    <xf numFmtId="4" fontId="2" fillId="0" borderId="1" xfId="0" applyNumberFormat="1" applyFont="1" applyFill="1" applyBorder="1" applyAlignment="1" applyProtection="1">
      <alignment vertical="top"/>
    </xf>
    <xf numFmtId="4" fontId="2" fillId="2" borderId="1" xfId="0" applyNumberFormat="1" applyFont="1" applyFill="1" applyBorder="1" applyAlignment="1" applyProtection="1">
      <alignment vertical="top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0" fontId="0" fillId="0" borderId="0" xfId="0" applyAlignment="1" applyProtection="1">
      <alignment horizontal="center" vertical="top"/>
    </xf>
    <xf numFmtId="0" fontId="11" fillId="0" borderId="0" xfId="0" applyFont="1" applyAlignment="1" applyProtection="1">
      <alignment horizontal="right" vertical="top"/>
    </xf>
    <xf numFmtId="0" fontId="12" fillId="0" borderId="13" xfId="0" applyFont="1" applyBorder="1" applyAlignment="1" applyProtection="1">
      <alignment horizontal="right" vertical="center"/>
    </xf>
    <xf numFmtId="4" fontId="3" fillId="3" borderId="8" xfId="0" applyNumberFormat="1" applyFont="1" applyFill="1" applyBorder="1" applyAlignment="1" applyProtection="1">
      <alignment horizontal="right" vertical="center" indent="4"/>
      <protection locked="0"/>
    </xf>
    <xf numFmtId="0" fontId="12" fillId="0" borderId="6" xfId="0" applyFont="1" applyBorder="1" applyAlignment="1" applyProtection="1">
      <alignment horizontal="right" vertical="center"/>
    </xf>
    <xf numFmtId="4" fontId="26" fillId="0" borderId="1" xfId="0" applyNumberFormat="1" applyFont="1" applyFill="1" applyBorder="1" applyAlignment="1" applyProtection="1">
      <alignment vertical="top"/>
    </xf>
    <xf numFmtId="4" fontId="2" fillId="2" borderId="1" xfId="0" applyNumberFormat="1" applyFont="1" applyFill="1" applyBorder="1" applyAlignment="1" applyProtection="1">
      <alignment vertical="top" wrapText="1"/>
    </xf>
    <xf numFmtId="49" fontId="14" fillId="5" borderId="1" xfId="0" applyNumberFormat="1" applyFont="1" applyFill="1" applyBorder="1" applyAlignment="1" applyProtection="1">
      <alignment horizontal="center" vertical="top"/>
    </xf>
    <xf numFmtId="49" fontId="14" fillId="5" borderId="1" xfId="0" applyNumberFormat="1" applyFont="1" applyFill="1" applyBorder="1" applyAlignment="1" applyProtection="1">
      <alignment horizontal="center" vertical="top" wrapText="1"/>
    </xf>
    <xf numFmtId="3" fontId="2" fillId="5" borderId="1" xfId="0" applyNumberFormat="1" applyFont="1" applyFill="1" applyBorder="1" applyAlignment="1" applyProtection="1">
      <alignment horizontal="center" vertical="top"/>
    </xf>
    <xf numFmtId="4" fontId="2" fillId="5" borderId="11" xfId="0" applyNumberFormat="1" applyFont="1" applyFill="1" applyBorder="1" applyAlignment="1" applyProtection="1">
      <alignment horizontal="center" vertical="top"/>
    </xf>
    <xf numFmtId="4" fontId="2" fillId="5" borderId="12" xfId="0" applyNumberFormat="1" applyFont="1" applyFill="1" applyBorder="1" applyAlignment="1" applyProtection="1">
      <alignment horizontal="center" vertical="top"/>
    </xf>
    <xf numFmtId="49" fontId="14" fillId="5" borderId="1" xfId="0" applyNumberFormat="1" applyFont="1" applyFill="1" applyBorder="1" applyAlignment="1" applyProtection="1">
      <alignment vertical="top" wrapText="1"/>
    </xf>
    <xf numFmtId="49" fontId="14" fillId="5" borderId="1" xfId="0" applyNumberFormat="1" applyFont="1" applyFill="1" applyBorder="1" applyAlignment="1" applyProtection="1">
      <alignment vertical="top"/>
    </xf>
    <xf numFmtId="3" fontId="24" fillId="5" borderId="1" xfId="0" applyNumberFormat="1" applyFont="1" applyFill="1" applyBorder="1" applyAlignment="1" applyProtection="1">
      <alignment vertical="top"/>
    </xf>
    <xf numFmtId="4" fontId="24" fillId="5" borderId="11" xfId="0" applyNumberFormat="1" applyFont="1" applyFill="1" applyBorder="1" applyAlignment="1" applyProtection="1">
      <alignment vertical="top"/>
    </xf>
    <xf numFmtId="49" fontId="25" fillId="6" borderId="1" xfId="0" applyNumberFormat="1" applyFont="1" applyFill="1" applyBorder="1" applyAlignment="1" applyProtection="1">
      <alignment vertical="top"/>
    </xf>
    <xf numFmtId="49" fontId="25" fillId="0" borderId="1" xfId="0" applyNumberFormat="1" applyFont="1" applyBorder="1" applyAlignment="1" applyProtection="1">
      <alignment vertical="top"/>
    </xf>
    <xf numFmtId="49" fontId="25" fillId="0" borderId="1" xfId="0" applyNumberFormat="1" applyFont="1" applyBorder="1" applyAlignment="1" applyProtection="1">
      <alignment vertical="top" wrapText="1"/>
    </xf>
    <xf numFmtId="3" fontId="3" fillId="0" borderId="1" xfId="0" applyNumberFormat="1" applyFont="1" applyBorder="1" applyAlignment="1" applyProtection="1">
      <alignment vertical="top"/>
    </xf>
    <xf numFmtId="4" fontId="2" fillId="0" borderId="11" xfId="0" applyNumberFormat="1" applyFont="1" applyBorder="1" applyAlignment="1" applyProtection="1">
      <alignment vertical="top"/>
    </xf>
    <xf numFmtId="4" fontId="2" fillId="0" borderId="1" xfId="0" applyNumberFormat="1" applyFont="1" applyBorder="1" applyAlignment="1" applyProtection="1">
      <alignment vertical="top"/>
    </xf>
    <xf numFmtId="4" fontId="2" fillId="2" borderId="12" xfId="0" applyNumberFormat="1" applyFont="1" applyFill="1" applyBorder="1" applyAlignment="1" applyProtection="1">
      <alignment vertical="top"/>
    </xf>
    <xf numFmtId="0" fontId="25" fillId="0" borderId="1" xfId="0" applyFont="1" applyBorder="1" applyAlignment="1" applyProtection="1">
      <alignment vertical="top"/>
    </xf>
    <xf numFmtId="49" fontId="14" fillId="0" borderId="1" xfId="0" applyNumberFormat="1" applyFont="1" applyBorder="1" applyAlignment="1" applyProtection="1">
      <alignment horizontal="right" vertical="top" wrapText="1"/>
    </xf>
    <xf numFmtId="4" fontId="2" fillId="0" borderId="6" xfId="0" applyNumberFormat="1" applyFont="1" applyBorder="1" applyAlignment="1" applyProtection="1">
      <alignment vertical="top"/>
    </xf>
    <xf numFmtId="3" fontId="2" fillId="5" borderId="1" xfId="0" applyNumberFormat="1" applyFont="1" applyFill="1" applyBorder="1" applyAlignment="1" applyProtection="1">
      <alignment vertical="top"/>
    </xf>
    <xf numFmtId="4" fontId="2" fillId="5" borderId="11" xfId="0" applyNumberFormat="1" applyFont="1" applyFill="1" applyBorder="1" applyAlignment="1" applyProtection="1">
      <alignment vertical="top"/>
    </xf>
    <xf numFmtId="4" fontId="2" fillId="2" borderId="1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justify" vertical="top" wrapText="1"/>
    </xf>
    <xf numFmtId="0" fontId="0" fillId="0" borderId="10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justify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 shrinkToFit="1"/>
      <protection locked="0"/>
    </xf>
    <xf numFmtId="4" fontId="7" fillId="4" borderId="0" xfId="0" applyNumberFormat="1" applyFont="1" applyFill="1" applyAlignment="1" applyProtection="1">
      <alignment horizontal="center" vertical="top" shrinkToFit="1"/>
    </xf>
    <xf numFmtId="0" fontId="7" fillId="4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justify" vertical="top" wrapText="1"/>
    </xf>
    <xf numFmtId="0" fontId="10" fillId="0" borderId="0" xfId="0" applyFont="1" applyAlignment="1" applyProtection="1">
      <alignment horizontal="center" vertical="top" wrapText="1"/>
    </xf>
    <xf numFmtId="0" fontId="19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center" vertical="top"/>
    </xf>
    <xf numFmtId="0" fontId="20" fillId="0" borderId="0" xfId="0" applyFont="1" applyAlignment="1" applyProtection="1">
      <alignment horizontal="left" vertical="top"/>
    </xf>
    <xf numFmtId="0" fontId="8" fillId="0" borderId="2" xfId="0" applyFont="1" applyBorder="1" applyAlignment="1" applyProtection="1">
      <alignment horizontal="center" vertical="top" wrapText="1"/>
    </xf>
    <xf numFmtId="0" fontId="8" fillId="0" borderId="3" xfId="0" applyFont="1" applyBorder="1" applyAlignment="1" applyProtection="1">
      <alignment horizontal="center" vertical="top" wrapText="1"/>
    </xf>
    <xf numFmtId="0" fontId="8" fillId="0" borderId="4" xfId="0" applyFont="1" applyBorder="1" applyAlignment="1" applyProtection="1">
      <alignment horizontal="center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left" wrapText="1"/>
    </xf>
    <xf numFmtId="0" fontId="0" fillId="2" borderId="10" xfId="0" applyFill="1" applyBorder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justify" vertical="center" wrapText="1"/>
    </xf>
    <xf numFmtId="0" fontId="0" fillId="0" borderId="0" xfId="0" applyAlignment="1" applyProtection="1"/>
    <xf numFmtId="164" fontId="0" fillId="0" borderId="10" xfId="0" applyNumberFormat="1" applyBorder="1" applyAlignment="1" applyProtection="1">
      <alignment horizontal="center"/>
      <protection locked="0"/>
    </xf>
    <xf numFmtId="0" fontId="27" fillId="0" borderId="0" xfId="0" applyFont="1" applyAlignment="1" applyProtection="1"/>
  </cellXfs>
  <cellStyles count="2">
    <cellStyle name="Normal" xfId="0" builtinId="0"/>
    <cellStyle name="Normal 2" xfId="1" xr:uid="{72EA1204-B504-4A13-9D2E-5574E0D3D7C0}"/>
  </cellStyles>
  <dxfs count="0"/>
  <tableStyles count="0" defaultTableStyle="TableStyleMedium2" defaultPivotStyle="PivotStyleLight16"/>
  <colors>
    <mruColors>
      <color rgb="FFFFFFCC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3132AB-39B6-4CE7-B85F-2B96FB206B2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771E65-0840-4FBB-B7A0-816307CC09D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ECEE5-150C-4175-A7B9-FD0687B30686}">
  <sheetPr>
    <pageSetUpPr fitToPage="1"/>
  </sheetPr>
  <dimension ref="A2:I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17.85546875" style="2" customWidth="1"/>
    <col min="4" max="9" width="11.42578125" style="2"/>
    <col min="10" max="10" width="1.7109375" style="2" customWidth="1"/>
    <col min="11" max="16384" width="11.42578125" style="2"/>
  </cols>
  <sheetData>
    <row r="2" spans="1:9" s="4" customFormat="1" ht="108.75" customHeight="1" x14ac:dyDescent="0.25">
      <c r="A2" s="79" t="s">
        <v>10</v>
      </c>
      <c r="B2" s="79"/>
      <c r="C2" s="79"/>
      <c r="D2" s="79"/>
      <c r="E2" s="79"/>
      <c r="F2" s="79"/>
      <c r="G2" s="79"/>
      <c r="H2" s="79"/>
      <c r="I2" s="79"/>
    </row>
    <row r="5" spans="1:9" x14ac:dyDescent="0.25">
      <c r="D5" s="15"/>
      <c r="E5" s="15"/>
      <c r="F5" s="16"/>
      <c r="G5" s="16"/>
      <c r="H5" s="16"/>
      <c r="I5" s="17" t="s">
        <v>29</v>
      </c>
    </row>
    <row r="6" spans="1:9" x14ac:dyDescent="0.25">
      <c r="D6" s="15"/>
      <c r="E6" s="15"/>
      <c r="F6" s="16"/>
      <c r="G6" s="16"/>
      <c r="H6" s="16"/>
      <c r="I6" s="17" t="s">
        <v>30</v>
      </c>
    </row>
    <row r="7" spans="1:9" x14ac:dyDescent="0.25">
      <c r="D7" s="15"/>
      <c r="E7" s="15"/>
      <c r="F7" s="16"/>
      <c r="G7" s="16"/>
      <c r="H7" s="16"/>
      <c r="I7" s="18" t="s">
        <v>28</v>
      </c>
    </row>
    <row r="8" spans="1:9" ht="24.95" customHeight="1" x14ac:dyDescent="0.25"/>
    <row r="9" spans="1:9" ht="18.75" x14ac:dyDescent="0.3">
      <c r="A9" s="80" t="s">
        <v>11</v>
      </c>
      <c r="B9" s="80"/>
      <c r="C9" s="80"/>
      <c r="D9" s="80"/>
      <c r="E9" s="80"/>
      <c r="F9" s="80"/>
      <c r="G9" s="80"/>
      <c r="H9" s="80"/>
      <c r="I9" s="80"/>
    </row>
    <row r="10" spans="1:9" ht="15" customHeight="1" x14ac:dyDescent="0.25"/>
    <row r="11" spans="1:9" ht="15" customHeight="1" x14ac:dyDescent="0.25"/>
    <row r="12" spans="1:9" x14ac:dyDescent="0.25">
      <c r="A12" s="4" t="s">
        <v>12</v>
      </c>
      <c r="B12" s="81"/>
      <c r="C12" s="81"/>
      <c r="D12" s="81"/>
      <c r="E12" s="81"/>
      <c r="F12" s="82" t="s">
        <v>24</v>
      </c>
      <c r="G12" s="82"/>
      <c r="H12" s="82"/>
      <c r="I12" s="19"/>
    </row>
    <row r="13" spans="1:9" x14ac:dyDescent="0.25">
      <c r="A13" s="83" t="s">
        <v>13</v>
      </c>
      <c r="B13" s="83"/>
      <c r="C13" s="83"/>
      <c r="D13" s="83"/>
      <c r="E13" s="83"/>
      <c r="F13" s="83"/>
      <c r="G13" s="83"/>
      <c r="H13" s="83"/>
      <c r="I13" s="20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0"/>
    </row>
    <row r="15" spans="1:9" x14ac:dyDescent="0.25">
      <c r="A15" s="72" t="s">
        <v>25</v>
      </c>
      <c r="B15" s="72"/>
      <c r="C15" s="72"/>
      <c r="D15" s="72"/>
      <c r="E15" s="73"/>
      <c r="F15" s="73"/>
      <c r="G15" s="73"/>
      <c r="H15" s="73"/>
      <c r="I15" s="73"/>
    </row>
    <row r="16" spans="1:9" x14ac:dyDescent="0.25">
      <c r="B16" s="22"/>
      <c r="C16" s="22"/>
      <c r="D16" s="22"/>
      <c r="E16" s="22"/>
      <c r="F16" s="22" t="s">
        <v>14</v>
      </c>
      <c r="G16" s="22"/>
      <c r="H16" s="22"/>
      <c r="I16" s="4"/>
    </row>
    <row r="17" spans="1:9" x14ac:dyDescent="0.25">
      <c r="B17" s="22"/>
      <c r="C17" s="22"/>
      <c r="D17" s="22"/>
      <c r="E17" s="22"/>
      <c r="F17" s="22"/>
      <c r="G17" s="22"/>
      <c r="H17" s="22"/>
      <c r="I17" s="4"/>
    </row>
    <row r="18" spans="1:9" s="29" customFormat="1" ht="30" customHeight="1" x14ac:dyDescent="0.25">
      <c r="A18" s="29" t="s">
        <v>15</v>
      </c>
      <c r="B18" s="30"/>
      <c r="C18" s="74" t="s">
        <v>16</v>
      </c>
      <c r="D18" s="74"/>
      <c r="E18" s="75"/>
      <c r="F18" s="75"/>
      <c r="G18" s="75"/>
      <c r="H18" s="75"/>
      <c r="I18" s="75"/>
    </row>
    <row r="19" spans="1:9" s="23" customFormat="1" x14ac:dyDescent="0.25">
      <c r="A19" s="31"/>
      <c r="B19" s="24"/>
      <c r="C19" s="25"/>
      <c r="D19" s="25"/>
      <c r="E19" s="25"/>
      <c r="F19" s="25"/>
      <c r="G19" s="25"/>
      <c r="H19" s="26"/>
      <c r="I19" s="32"/>
    </row>
    <row r="20" spans="1:9" x14ac:dyDescent="0.25">
      <c r="A20" s="4" t="s">
        <v>17</v>
      </c>
      <c r="B20" s="4"/>
      <c r="C20" s="4"/>
      <c r="D20" s="4"/>
      <c r="E20" s="4"/>
      <c r="F20" s="4"/>
      <c r="G20" s="4"/>
      <c r="H20" s="4"/>
      <c r="I20" s="4"/>
    </row>
    <row r="21" spans="1:9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ht="56.25" customHeight="1" x14ac:dyDescent="0.25">
      <c r="A22" s="70" t="s">
        <v>26</v>
      </c>
      <c r="B22" s="70"/>
      <c r="C22" s="70"/>
      <c r="D22" s="70"/>
      <c r="E22" s="70"/>
      <c r="F22" s="70"/>
      <c r="G22" s="70"/>
      <c r="H22" s="70"/>
      <c r="I22" s="70"/>
    </row>
    <row r="23" spans="1:9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ht="15" customHeight="1" x14ac:dyDescent="0.25">
      <c r="A24" s="5" t="s">
        <v>32</v>
      </c>
      <c r="B24" s="4"/>
      <c r="C24" s="4"/>
      <c r="D24" s="4"/>
      <c r="E24" s="4"/>
      <c r="F24" s="4"/>
      <c r="G24" s="4"/>
      <c r="H24" s="4"/>
    </row>
    <row r="25" spans="1:9" ht="15" customHeight="1" x14ac:dyDescent="0.25">
      <c r="A25" s="42" t="s">
        <v>201</v>
      </c>
      <c r="B25" s="6" t="s">
        <v>35</v>
      </c>
      <c r="C25" s="4"/>
      <c r="D25" s="4"/>
      <c r="E25" s="4"/>
      <c r="F25" s="4"/>
      <c r="G25" s="4"/>
      <c r="H25" s="4"/>
    </row>
    <row r="26" spans="1:9" ht="15" customHeight="1" x14ac:dyDescent="0.25">
      <c r="A26" s="4" t="s">
        <v>31</v>
      </c>
      <c r="B26" s="76" t="str">
        <f>+IF('Anx I Tabla Desglose Precio L1'!F103="hay partidas sin ofertar","revisar tabla desglose precio",IF('Anx I Tabla Desglose Precio L1'!F103&lt;=448321.51,'Anx I Tabla Desglose Precio L1'!F103,"ERROR: no debe superar 448.321,51"))</f>
        <v>revisar tabla desglose precio</v>
      </c>
      <c r="C26" s="77"/>
      <c r="D26" s="4" t="s">
        <v>18</v>
      </c>
      <c r="E26" s="4"/>
      <c r="F26" s="4"/>
      <c r="G26" s="4"/>
      <c r="H26" s="4"/>
    </row>
    <row r="27" spans="1:9" ht="15" customHeight="1" x14ac:dyDescent="0.25">
      <c r="A27" s="4"/>
      <c r="B27" s="4"/>
      <c r="C27" s="4"/>
      <c r="D27" s="4"/>
      <c r="E27" s="4"/>
      <c r="F27" s="4"/>
      <c r="G27" s="4"/>
      <c r="H27" s="4"/>
    </row>
    <row r="28" spans="1:9" ht="15" customHeight="1" x14ac:dyDescent="0.25">
      <c r="A28" s="27"/>
      <c r="B28" s="4"/>
      <c r="C28" s="4"/>
      <c r="D28" s="4"/>
      <c r="E28" s="4"/>
      <c r="F28" s="4"/>
      <c r="G28" s="4"/>
      <c r="H28" s="4"/>
    </row>
    <row r="29" spans="1:9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ht="35.1" customHeight="1" x14ac:dyDescent="0.25">
      <c r="A30" s="70" t="s">
        <v>19</v>
      </c>
      <c r="B30" s="70"/>
      <c r="C30" s="70"/>
      <c r="D30" s="70"/>
      <c r="E30" s="70"/>
      <c r="F30" s="70"/>
      <c r="G30" s="70"/>
      <c r="H30" s="70"/>
      <c r="I30" s="70"/>
    </row>
    <row r="31" spans="1:9" ht="35.1" customHeight="1" x14ac:dyDescent="0.25">
      <c r="A31" s="78" t="s">
        <v>27</v>
      </c>
      <c r="B31" s="78"/>
      <c r="C31" s="78"/>
      <c r="D31" s="78"/>
      <c r="E31" s="78"/>
      <c r="F31" s="78"/>
      <c r="G31" s="78"/>
      <c r="H31" s="78"/>
      <c r="I31" s="78"/>
    </row>
    <row r="32" spans="1:9" ht="35.1" customHeight="1" x14ac:dyDescent="0.25">
      <c r="A32" s="70" t="s">
        <v>20</v>
      </c>
      <c r="B32" s="70"/>
      <c r="C32" s="70"/>
      <c r="D32" s="70"/>
      <c r="E32" s="70"/>
      <c r="F32" s="70"/>
      <c r="G32" s="70"/>
      <c r="H32" s="70"/>
      <c r="I32" s="70"/>
    </row>
    <row r="33" spans="1:9" ht="54.95" customHeight="1" x14ac:dyDescent="0.25">
      <c r="A33" s="70" t="s">
        <v>21</v>
      </c>
      <c r="B33" s="70"/>
      <c r="C33" s="70"/>
      <c r="D33" s="70"/>
      <c r="E33" s="70"/>
      <c r="F33" s="70"/>
      <c r="G33" s="70"/>
      <c r="H33" s="70"/>
      <c r="I33" s="70"/>
    </row>
    <row r="34" spans="1:9" ht="39.950000000000003" customHeight="1" x14ac:dyDescent="0.25">
      <c r="A34" s="70" t="s">
        <v>204</v>
      </c>
      <c r="B34" s="70"/>
      <c r="C34" s="70"/>
      <c r="D34" s="70"/>
      <c r="E34" s="70"/>
      <c r="F34" s="70"/>
      <c r="G34" s="70"/>
      <c r="H34" s="70"/>
      <c r="I34" s="70"/>
    </row>
    <row r="35" spans="1:9" ht="20.100000000000001" customHeight="1" x14ac:dyDescent="0.25">
      <c r="A35" s="91" t="s">
        <v>205</v>
      </c>
      <c r="B35" s="91"/>
      <c r="C35" s="92"/>
      <c r="D35" s="93" t="str">
        <f>+IF(C35=TRUNC(C35,4),"","máximo dos decimales")</f>
        <v/>
      </c>
      <c r="E35" s="4"/>
      <c r="F35" s="4"/>
      <c r="G35" s="4"/>
      <c r="H35" s="4"/>
      <c r="I35" s="4"/>
    </row>
    <row r="36" spans="1:9" ht="20.100000000000001" customHeight="1" x14ac:dyDescent="0.25">
      <c r="A36" s="91" t="s">
        <v>206</v>
      </c>
      <c r="B36" s="91"/>
      <c r="C36" s="92"/>
      <c r="D36" s="93" t="str">
        <f>+IF(C36=TRUNC(C36,4),"","máximo dos decimales")</f>
        <v/>
      </c>
      <c r="E36" s="4"/>
      <c r="F36" s="4"/>
      <c r="G36" s="4"/>
      <c r="H36" s="4"/>
      <c r="I36" s="4"/>
    </row>
    <row r="37" spans="1:9" ht="27" customHeight="1" x14ac:dyDescent="0.25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5" t="s">
        <v>22</v>
      </c>
      <c r="B38" s="4"/>
      <c r="C38" s="4"/>
      <c r="D38" s="4"/>
      <c r="E38" s="4"/>
      <c r="F38" s="4"/>
      <c r="G38" s="4"/>
      <c r="H38" s="4"/>
      <c r="I38" s="4"/>
    </row>
    <row r="39" spans="1:9" ht="8.1" customHeight="1" x14ac:dyDescent="0.25">
      <c r="A39" s="4"/>
      <c r="B39" s="4"/>
      <c r="C39" s="4"/>
      <c r="D39" s="4"/>
      <c r="E39" s="4"/>
      <c r="F39" s="4"/>
      <c r="G39" s="4"/>
      <c r="H39" s="4"/>
      <c r="I39" s="4"/>
    </row>
    <row r="43" spans="1:9" x14ac:dyDescent="0.25">
      <c r="C43" s="28" t="s">
        <v>23</v>
      </c>
    </row>
    <row r="50" spans="2:7" x14ac:dyDescent="0.25">
      <c r="B50" s="2" t="s">
        <v>8</v>
      </c>
      <c r="C50" s="71"/>
      <c r="D50" s="71"/>
      <c r="E50" s="71"/>
      <c r="F50" s="71"/>
      <c r="G50" s="71"/>
    </row>
  </sheetData>
  <sheetProtection algorithmName="SHA-512" hashValue="YpM2VFc61Yc3uY8fWjksp2a3UmI1wb3CW3M5af3mVzmuZ+pv7ntKd/11KMYzErFB+uPxIK1GIkRfBKG8YrwrXw==" saltValue="0jPmT9ROKloB6ZAFrbb3Gw==" spinCount="100000" sheet="1" objects="1" scenarios="1" selectLockedCells="1"/>
  <mergeCells count="17">
    <mergeCell ref="A2:I2"/>
    <mergeCell ref="A9:I9"/>
    <mergeCell ref="B12:E12"/>
    <mergeCell ref="F12:H12"/>
    <mergeCell ref="A13:H13"/>
    <mergeCell ref="A32:I32"/>
    <mergeCell ref="A33:I33"/>
    <mergeCell ref="C50:G50"/>
    <mergeCell ref="A15:D15"/>
    <mergeCell ref="E15:I15"/>
    <mergeCell ref="A22:I22"/>
    <mergeCell ref="C18:D18"/>
    <mergeCell ref="E18:I18"/>
    <mergeCell ref="B26:C26"/>
    <mergeCell ref="A30:I30"/>
    <mergeCell ref="A31:I31"/>
    <mergeCell ref="A34:I34"/>
  </mergeCells>
  <printOptions horizontalCentered="1"/>
  <pageMargins left="0.9055118110236221" right="0.51181102362204722" top="0.74803149606299213" bottom="0.74803149606299213" header="0.31496062992125984" footer="0.31496062992125984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FAD0-D0FE-43E2-B58B-8A8483FD2CE9}">
  <sheetPr>
    <pageSetUpPr fitToPage="1"/>
  </sheetPr>
  <dimension ref="A1:G112"/>
  <sheetViews>
    <sheetView showGridLines="0" workbookViewId="0">
      <pane ySplit="7" topLeftCell="A8" activePane="bottomLeft" state="frozen"/>
      <selection pane="bottomLeft" activeCell="E10" sqref="E10"/>
    </sheetView>
  </sheetViews>
  <sheetFormatPr baseColWidth="10" defaultRowHeight="15" x14ac:dyDescent="0.25"/>
  <cols>
    <col min="1" max="1" width="12.7109375" style="2" customWidth="1"/>
    <col min="2" max="2" width="11.42578125" style="2"/>
    <col min="3" max="3" width="45.7109375" style="2" customWidth="1"/>
    <col min="4" max="4" width="11.42578125" style="2"/>
    <col min="5" max="6" width="12.7109375" style="2" customWidth="1"/>
    <col min="7" max="7" width="1.7109375" style="2" customWidth="1"/>
    <col min="8" max="16384" width="11.42578125" style="2"/>
  </cols>
  <sheetData>
    <row r="1" spans="1:7" ht="80.099999999999994" customHeight="1" thickBot="1" x14ac:dyDescent="0.3">
      <c r="A1" s="84" t="s">
        <v>4</v>
      </c>
      <c r="B1" s="85"/>
      <c r="C1" s="85"/>
      <c r="D1" s="85"/>
      <c r="E1" s="85"/>
      <c r="F1" s="86"/>
      <c r="G1" s="1"/>
    </row>
    <row r="2" spans="1:7" ht="60" customHeight="1" x14ac:dyDescent="0.25">
      <c r="A2" s="87" t="s">
        <v>5</v>
      </c>
      <c r="B2" s="87"/>
      <c r="C2" s="87"/>
      <c r="D2" s="87"/>
      <c r="E2" s="87"/>
      <c r="F2" s="87"/>
      <c r="G2" s="3"/>
    </row>
    <row r="3" spans="1:7" x14ac:dyDescent="0.25">
      <c r="A3" s="41"/>
      <c r="B3" s="4"/>
      <c r="C3" s="4"/>
      <c r="D3" s="4"/>
      <c r="E3" s="4"/>
      <c r="F3" s="4"/>
    </row>
    <row r="4" spans="1:7" x14ac:dyDescent="0.25">
      <c r="A4" s="6" t="s">
        <v>33</v>
      </c>
      <c r="B4" s="4"/>
      <c r="C4" s="4"/>
      <c r="D4" s="4"/>
      <c r="E4" s="4"/>
      <c r="F4" s="4"/>
    </row>
    <row r="5" spans="1:7" x14ac:dyDescent="0.25">
      <c r="A5" s="42" t="s">
        <v>34</v>
      </c>
      <c r="B5" s="6" t="s">
        <v>35</v>
      </c>
      <c r="C5" s="4"/>
      <c r="D5" s="4"/>
      <c r="E5" s="4"/>
      <c r="F5" s="4"/>
    </row>
    <row r="6" spans="1:7" s="33" customFormat="1" ht="5.0999999999999996" customHeight="1" x14ac:dyDescent="0.25">
      <c r="B6" s="34"/>
      <c r="C6" s="34"/>
      <c r="D6" s="34"/>
      <c r="E6" s="34"/>
      <c r="F6" s="34"/>
    </row>
    <row r="7" spans="1:7" x14ac:dyDescent="0.25">
      <c r="A7" s="48" t="s">
        <v>36</v>
      </c>
      <c r="B7" s="48" t="s">
        <v>0</v>
      </c>
      <c r="C7" s="49" t="s">
        <v>37</v>
      </c>
      <c r="D7" s="50" t="s">
        <v>38</v>
      </c>
      <c r="E7" s="51" t="s">
        <v>39</v>
      </c>
      <c r="F7" s="52" t="s">
        <v>40</v>
      </c>
    </row>
    <row r="8" spans="1:7" x14ac:dyDescent="0.25">
      <c r="A8" s="53">
        <v>1</v>
      </c>
      <c r="B8" s="54"/>
      <c r="C8" s="53" t="s">
        <v>41</v>
      </c>
      <c r="D8" s="55"/>
      <c r="E8" s="56"/>
      <c r="F8" s="55"/>
    </row>
    <row r="9" spans="1:7" x14ac:dyDescent="0.25">
      <c r="A9" s="57" t="s">
        <v>42</v>
      </c>
      <c r="B9" s="58"/>
      <c r="C9" s="59" t="s">
        <v>43</v>
      </c>
      <c r="D9" s="60"/>
      <c r="E9" s="61"/>
      <c r="F9" s="62"/>
    </row>
    <row r="10" spans="1:7" x14ac:dyDescent="0.25">
      <c r="A10" s="57" t="s">
        <v>44</v>
      </c>
      <c r="B10" s="58" t="s">
        <v>3</v>
      </c>
      <c r="C10" s="59" t="s">
        <v>45</v>
      </c>
      <c r="D10" s="60">
        <v>320</v>
      </c>
      <c r="E10" s="69"/>
      <c r="F10" s="63">
        <f>+ROUND(ROUND(D10,2)*ROUND(E10,2),2)</f>
        <v>0</v>
      </c>
    </row>
    <row r="11" spans="1:7" x14ac:dyDescent="0.25">
      <c r="A11" s="57" t="s">
        <v>46</v>
      </c>
      <c r="B11" s="58" t="s">
        <v>0</v>
      </c>
      <c r="C11" s="59" t="s">
        <v>47</v>
      </c>
      <c r="D11" s="60">
        <v>30</v>
      </c>
      <c r="E11" s="69"/>
      <c r="F11" s="63">
        <f t="shared" ref="F11:F12" si="0">+ROUND(ROUND(D11,2)*ROUND(E11,2),2)</f>
        <v>0</v>
      </c>
    </row>
    <row r="12" spans="1:7" x14ac:dyDescent="0.25">
      <c r="A12" s="57" t="s">
        <v>48</v>
      </c>
      <c r="B12" s="58" t="s">
        <v>0</v>
      </c>
      <c r="C12" s="59" t="s">
        <v>49</v>
      </c>
      <c r="D12" s="60">
        <v>2</v>
      </c>
      <c r="E12" s="69"/>
      <c r="F12" s="63">
        <f t="shared" si="0"/>
        <v>0</v>
      </c>
    </row>
    <row r="13" spans="1:7" x14ac:dyDescent="0.25">
      <c r="A13" s="64"/>
      <c r="B13" s="64"/>
      <c r="C13" s="65" t="s">
        <v>50</v>
      </c>
      <c r="D13" s="66"/>
      <c r="E13" s="61"/>
      <c r="F13" s="39">
        <f>SUM(F10:F12)</f>
        <v>0</v>
      </c>
    </row>
    <row r="14" spans="1:7" x14ac:dyDescent="0.25">
      <c r="A14" s="57" t="s">
        <v>51</v>
      </c>
      <c r="B14" s="58"/>
      <c r="C14" s="59" t="s">
        <v>52</v>
      </c>
      <c r="D14" s="60"/>
      <c r="E14" s="61"/>
      <c r="F14" s="62"/>
    </row>
    <row r="15" spans="1:7" x14ac:dyDescent="0.25">
      <c r="A15" s="57" t="s">
        <v>53</v>
      </c>
      <c r="B15" s="58" t="s">
        <v>3</v>
      </c>
      <c r="C15" s="59" t="s">
        <v>54</v>
      </c>
      <c r="D15" s="60">
        <v>1</v>
      </c>
      <c r="E15" s="69"/>
      <c r="F15" s="63">
        <f t="shared" ref="F15:F20" si="1">+ROUND(ROUND(D15,2)*ROUND(E15,2),2)</f>
        <v>0</v>
      </c>
    </row>
    <row r="16" spans="1:7" x14ac:dyDescent="0.25">
      <c r="A16" s="57" t="s">
        <v>55</v>
      </c>
      <c r="B16" s="58" t="s">
        <v>56</v>
      </c>
      <c r="C16" s="59" t="s">
        <v>57</v>
      </c>
      <c r="D16" s="60">
        <v>50</v>
      </c>
      <c r="E16" s="69"/>
      <c r="F16" s="63">
        <f t="shared" si="1"/>
        <v>0</v>
      </c>
    </row>
    <row r="17" spans="1:6" x14ac:dyDescent="0.25">
      <c r="A17" s="57" t="s">
        <v>58</v>
      </c>
      <c r="B17" s="58" t="s">
        <v>56</v>
      </c>
      <c r="C17" s="59" t="s">
        <v>59</v>
      </c>
      <c r="D17" s="60">
        <v>50</v>
      </c>
      <c r="E17" s="69"/>
      <c r="F17" s="63">
        <f t="shared" si="1"/>
        <v>0</v>
      </c>
    </row>
    <row r="18" spans="1:6" x14ac:dyDescent="0.25">
      <c r="A18" s="57" t="s">
        <v>60</v>
      </c>
      <c r="B18" s="58" t="s">
        <v>3</v>
      </c>
      <c r="C18" s="59" t="s">
        <v>61</v>
      </c>
      <c r="D18" s="60">
        <v>200</v>
      </c>
      <c r="E18" s="69"/>
      <c r="F18" s="63">
        <f t="shared" si="1"/>
        <v>0</v>
      </c>
    </row>
    <row r="19" spans="1:6" x14ac:dyDescent="0.25">
      <c r="A19" s="57" t="s">
        <v>62</v>
      </c>
      <c r="B19" s="58" t="s">
        <v>0</v>
      </c>
      <c r="C19" s="59" t="s">
        <v>63</v>
      </c>
      <c r="D19" s="60">
        <v>6</v>
      </c>
      <c r="E19" s="69"/>
      <c r="F19" s="63">
        <f t="shared" si="1"/>
        <v>0</v>
      </c>
    </row>
    <row r="20" spans="1:6" x14ac:dyDescent="0.25">
      <c r="A20" s="57" t="s">
        <v>64</v>
      </c>
      <c r="B20" s="58" t="s">
        <v>3</v>
      </c>
      <c r="C20" s="59" t="s">
        <v>65</v>
      </c>
      <c r="D20" s="60">
        <v>170</v>
      </c>
      <c r="E20" s="69"/>
      <c r="F20" s="63">
        <f t="shared" si="1"/>
        <v>0</v>
      </c>
    </row>
    <row r="21" spans="1:6" x14ac:dyDescent="0.25">
      <c r="A21" s="64"/>
      <c r="B21" s="64"/>
      <c r="C21" s="65" t="s">
        <v>66</v>
      </c>
      <c r="D21" s="66"/>
      <c r="E21" s="61"/>
      <c r="F21" s="39">
        <f>SUM(F15:F20)</f>
        <v>0</v>
      </c>
    </row>
    <row r="22" spans="1:6" x14ac:dyDescent="0.25">
      <c r="A22" s="57" t="s">
        <v>67</v>
      </c>
      <c r="B22" s="58"/>
      <c r="C22" s="59" t="s">
        <v>68</v>
      </c>
      <c r="D22" s="60"/>
      <c r="E22" s="61"/>
      <c r="F22" s="62"/>
    </row>
    <row r="23" spans="1:6" x14ac:dyDescent="0.25">
      <c r="A23" s="57" t="s">
        <v>69</v>
      </c>
      <c r="B23" s="58" t="s">
        <v>0</v>
      </c>
      <c r="C23" s="59" t="s">
        <v>70</v>
      </c>
      <c r="D23" s="60">
        <v>5</v>
      </c>
      <c r="E23" s="69"/>
      <c r="F23" s="63">
        <f t="shared" ref="F23:F26" si="2">+ROUND(ROUND(D23,2)*ROUND(E23,2),2)</f>
        <v>0</v>
      </c>
    </row>
    <row r="24" spans="1:6" x14ac:dyDescent="0.25">
      <c r="A24" s="57" t="s">
        <v>71</v>
      </c>
      <c r="B24" s="58" t="s">
        <v>3</v>
      </c>
      <c r="C24" s="59" t="s">
        <v>72</v>
      </c>
      <c r="D24" s="60">
        <v>12</v>
      </c>
      <c r="E24" s="69"/>
      <c r="F24" s="63">
        <f t="shared" si="2"/>
        <v>0</v>
      </c>
    </row>
    <row r="25" spans="1:6" x14ac:dyDescent="0.25">
      <c r="A25" s="57" t="s">
        <v>73</v>
      </c>
      <c r="B25" s="58" t="s">
        <v>74</v>
      </c>
      <c r="C25" s="59" t="s">
        <v>75</v>
      </c>
      <c r="D25" s="62">
        <v>7.5</v>
      </c>
      <c r="E25" s="69"/>
      <c r="F25" s="63">
        <f t="shared" si="2"/>
        <v>0</v>
      </c>
    </row>
    <row r="26" spans="1:6" x14ac:dyDescent="0.25">
      <c r="A26" s="57" t="s">
        <v>76</v>
      </c>
      <c r="B26" s="58" t="s">
        <v>74</v>
      </c>
      <c r="C26" s="59" t="s">
        <v>77</v>
      </c>
      <c r="D26" s="62">
        <v>7.5</v>
      </c>
      <c r="E26" s="69"/>
      <c r="F26" s="63">
        <f t="shared" si="2"/>
        <v>0</v>
      </c>
    </row>
    <row r="27" spans="1:6" x14ac:dyDescent="0.25">
      <c r="A27" s="64"/>
      <c r="B27" s="64"/>
      <c r="C27" s="65" t="s">
        <v>78</v>
      </c>
      <c r="D27" s="66"/>
      <c r="E27" s="61"/>
      <c r="F27" s="39">
        <f>SUM(F23:F26)</f>
        <v>0</v>
      </c>
    </row>
    <row r="28" spans="1:6" x14ac:dyDescent="0.25">
      <c r="A28" s="57" t="s">
        <v>79</v>
      </c>
      <c r="B28" s="58"/>
      <c r="C28" s="59" t="s">
        <v>80</v>
      </c>
      <c r="D28" s="60"/>
      <c r="E28" s="61"/>
      <c r="F28" s="62"/>
    </row>
    <row r="29" spans="1:6" x14ac:dyDescent="0.25">
      <c r="A29" s="57" t="s">
        <v>81</v>
      </c>
      <c r="B29" s="58" t="s">
        <v>2</v>
      </c>
      <c r="C29" s="59" t="s">
        <v>82</v>
      </c>
      <c r="D29" s="60">
        <v>1</v>
      </c>
      <c r="E29" s="69"/>
      <c r="F29" s="63">
        <f t="shared" ref="F29:F30" si="3">+ROUND(ROUND(D29,2)*ROUND(E29,2),2)</f>
        <v>0</v>
      </c>
    </row>
    <row r="30" spans="1:6" x14ac:dyDescent="0.25">
      <c r="A30" s="57" t="s">
        <v>83</v>
      </c>
      <c r="B30" s="58" t="s">
        <v>2</v>
      </c>
      <c r="C30" s="59" t="s">
        <v>84</v>
      </c>
      <c r="D30" s="60">
        <v>1</v>
      </c>
      <c r="E30" s="69"/>
      <c r="F30" s="63">
        <f t="shared" si="3"/>
        <v>0</v>
      </c>
    </row>
    <row r="31" spans="1:6" x14ac:dyDescent="0.25">
      <c r="A31" s="64"/>
      <c r="B31" s="64"/>
      <c r="C31" s="65" t="s">
        <v>85</v>
      </c>
      <c r="D31" s="66"/>
      <c r="E31" s="61"/>
      <c r="F31" s="39">
        <f>SUM(F29:F30)</f>
        <v>0</v>
      </c>
    </row>
    <row r="32" spans="1:6" x14ac:dyDescent="0.25">
      <c r="A32" s="57" t="s">
        <v>86</v>
      </c>
      <c r="B32" s="58"/>
      <c r="C32" s="59" t="s">
        <v>87</v>
      </c>
      <c r="D32" s="60"/>
      <c r="E32" s="61"/>
      <c r="F32" s="62"/>
    </row>
    <row r="33" spans="1:6" x14ac:dyDescent="0.25">
      <c r="A33" s="57" t="s">
        <v>88</v>
      </c>
      <c r="B33" s="58" t="s">
        <v>2</v>
      </c>
      <c r="C33" s="59" t="s">
        <v>89</v>
      </c>
      <c r="D33" s="60">
        <v>1</v>
      </c>
      <c r="E33" s="69"/>
      <c r="F33" s="63">
        <f>+ROUND(ROUND(D33,2)*ROUND(E33,2),2)</f>
        <v>0</v>
      </c>
    </row>
    <row r="34" spans="1:6" x14ac:dyDescent="0.25">
      <c r="A34" s="64" t="s">
        <v>90</v>
      </c>
      <c r="B34" s="64"/>
      <c r="C34" s="65" t="s">
        <v>91</v>
      </c>
      <c r="D34" s="66"/>
      <c r="E34" s="61"/>
      <c r="F34" s="39">
        <f>SUM(F33)</f>
        <v>0</v>
      </c>
    </row>
    <row r="35" spans="1:6" x14ac:dyDescent="0.25">
      <c r="A35" s="57" t="s">
        <v>92</v>
      </c>
      <c r="B35" s="58"/>
      <c r="C35" s="59" t="s">
        <v>93</v>
      </c>
      <c r="D35" s="60"/>
      <c r="E35" s="61"/>
      <c r="F35" s="62"/>
    </row>
    <row r="36" spans="1:6" x14ac:dyDescent="0.25">
      <c r="A36" s="57" t="s">
        <v>94</v>
      </c>
      <c r="B36" s="58" t="s">
        <v>2</v>
      </c>
      <c r="C36" s="59" t="s">
        <v>93</v>
      </c>
      <c r="D36" s="60">
        <v>1</v>
      </c>
      <c r="E36" s="69"/>
      <c r="F36" s="63">
        <f>+ROUND(ROUND(D36,2)*ROUND(E36,2),2)</f>
        <v>0</v>
      </c>
    </row>
    <row r="37" spans="1:6" x14ac:dyDescent="0.25">
      <c r="A37" s="64" t="s">
        <v>90</v>
      </c>
      <c r="B37" s="64"/>
      <c r="C37" s="65" t="s">
        <v>95</v>
      </c>
      <c r="D37" s="66"/>
      <c r="E37" s="61"/>
      <c r="F37" s="39">
        <f>SUM(F36)</f>
        <v>0</v>
      </c>
    </row>
    <row r="38" spans="1:6" x14ac:dyDescent="0.25">
      <c r="A38" s="57" t="s">
        <v>96</v>
      </c>
      <c r="B38" s="58"/>
      <c r="C38" s="59" t="s">
        <v>97</v>
      </c>
      <c r="D38" s="60"/>
      <c r="E38" s="61"/>
      <c r="F38" s="62"/>
    </row>
    <row r="39" spans="1:6" x14ac:dyDescent="0.25">
      <c r="A39" s="57" t="s">
        <v>98</v>
      </c>
      <c r="B39" s="58" t="s">
        <v>74</v>
      </c>
      <c r="C39" s="59" t="s">
        <v>99</v>
      </c>
      <c r="D39" s="60">
        <v>30</v>
      </c>
      <c r="E39" s="69"/>
      <c r="F39" s="63">
        <f t="shared" ref="F39:F40" si="4">+ROUND(ROUND(D39,2)*ROUND(E39,2),2)</f>
        <v>0</v>
      </c>
    </row>
    <row r="40" spans="1:6" ht="22.5" x14ac:dyDescent="0.25">
      <c r="A40" s="57" t="s">
        <v>100</v>
      </c>
      <c r="B40" s="58" t="s">
        <v>74</v>
      </c>
      <c r="C40" s="59" t="s">
        <v>101</v>
      </c>
      <c r="D40" s="60">
        <v>30</v>
      </c>
      <c r="E40" s="69"/>
      <c r="F40" s="63">
        <f t="shared" si="4"/>
        <v>0</v>
      </c>
    </row>
    <row r="41" spans="1:6" x14ac:dyDescent="0.25">
      <c r="A41" s="64" t="s">
        <v>90</v>
      </c>
      <c r="B41" s="64"/>
      <c r="C41" s="65" t="s">
        <v>102</v>
      </c>
      <c r="D41" s="66"/>
      <c r="E41" s="61"/>
      <c r="F41" s="39">
        <f>SUM(F39:F40)</f>
        <v>0</v>
      </c>
    </row>
    <row r="42" spans="1:6" x14ac:dyDescent="0.25">
      <c r="A42" s="64" t="s">
        <v>90</v>
      </c>
      <c r="B42" s="64"/>
      <c r="C42" s="65" t="s">
        <v>103</v>
      </c>
      <c r="D42" s="66"/>
      <c r="E42" s="61"/>
      <c r="F42" s="39">
        <f>+F41+F37+F34+F31+F27+F21+F13</f>
        <v>0</v>
      </c>
    </row>
    <row r="43" spans="1:6" x14ac:dyDescent="0.25">
      <c r="A43" s="53">
        <v>2</v>
      </c>
      <c r="B43" s="54"/>
      <c r="C43" s="53" t="s">
        <v>104</v>
      </c>
      <c r="D43" s="67"/>
      <c r="E43" s="68"/>
      <c r="F43" s="67"/>
    </row>
    <row r="44" spans="1:6" x14ac:dyDescent="0.25">
      <c r="A44" s="57" t="s">
        <v>105</v>
      </c>
      <c r="B44" s="58"/>
      <c r="C44" s="59" t="s">
        <v>43</v>
      </c>
      <c r="D44" s="60"/>
      <c r="E44" s="61"/>
      <c r="F44" s="62"/>
    </row>
    <row r="45" spans="1:6" x14ac:dyDescent="0.25">
      <c r="A45" s="57" t="s">
        <v>106</v>
      </c>
      <c r="B45" s="58" t="s">
        <v>0</v>
      </c>
      <c r="C45" s="59" t="s">
        <v>107</v>
      </c>
      <c r="D45" s="60">
        <v>4</v>
      </c>
      <c r="E45" s="69"/>
      <c r="F45" s="63">
        <f t="shared" ref="F45:F46" si="5">+ROUND(ROUND(D45,2)*ROUND(E45,2),2)</f>
        <v>0</v>
      </c>
    </row>
    <row r="46" spans="1:6" x14ac:dyDescent="0.25">
      <c r="A46" s="57" t="s">
        <v>108</v>
      </c>
      <c r="B46" s="58" t="s">
        <v>0</v>
      </c>
      <c r="C46" s="59" t="s">
        <v>49</v>
      </c>
      <c r="D46" s="60">
        <v>2</v>
      </c>
      <c r="E46" s="69"/>
      <c r="F46" s="63">
        <f t="shared" si="5"/>
        <v>0</v>
      </c>
    </row>
    <row r="47" spans="1:6" x14ac:dyDescent="0.25">
      <c r="A47" s="64" t="s">
        <v>90</v>
      </c>
      <c r="B47" s="64"/>
      <c r="C47" s="65" t="s">
        <v>109</v>
      </c>
      <c r="D47" s="66"/>
      <c r="E47" s="61"/>
      <c r="F47" s="39">
        <f>SUM(F45:F46)</f>
        <v>0</v>
      </c>
    </row>
    <row r="48" spans="1:6" x14ac:dyDescent="0.25">
      <c r="A48" s="57" t="s">
        <v>110</v>
      </c>
      <c r="B48" s="58"/>
      <c r="C48" s="59" t="s">
        <v>111</v>
      </c>
      <c r="D48" s="60"/>
      <c r="E48" s="61"/>
      <c r="F48" s="62"/>
    </row>
    <row r="49" spans="1:6" x14ac:dyDescent="0.25">
      <c r="A49" s="57" t="s">
        <v>112</v>
      </c>
      <c r="B49" s="58" t="s">
        <v>1</v>
      </c>
      <c r="C49" s="59" t="s">
        <v>113</v>
      </c>
      <c r="D49" s="60">
        <v>95</v>
      </c>
      <c r="E49" s="69"/>
      <c r="F49" s="63">
        <f t="shared" ref="F49:F58" si="6">+ROUND(ROUND(D49,2)*ROUND(E49,2),2)</f>
        <v>0</v>
      </c>
    </row>
    <row r="50" spans="1:6" x14ac:dyDescent="0.25">
      <c r="A50" s="57" t="s">
        <v>114</v>
      </c>
      <c r="B50" s="58" t="s">
        <v>1</v>
      </c>
      <c r="C50" s="59" t="s">
        <v>115</v>
      </c>
      <c r="D50" s="60">
        <v>20</v>
      </c>
      <c r="E50" s="69"/>
      <c r="F50" s="63">
        <f t="shared" si="6"/>
        <v>0</v>
      </c>
    </row>
    <row r="51" spans="1:6" x14ac:dyDescent="0.25">
      <c r="A51" s="57" t="s">
        <v>116</v>
      </c>
      <c r="B51" s="58" t="s">
        <v>0</v>
      </c>
      <c r="C51" s="59" t="s">
        <v>117</v>
      </c>
      <c r="D51" s="60">
        <v>111</v>
      </c>
      <c r="E51" s="69"/>
      <c r="F51" s="63">
        <f t="shared" si="6"/>
        <v>0</v>
      </c>
    </row>
    <row r="52" spans="1:6" x14ac:dyDescent="0.25">
      <c r="A52" s="57" t="s">
        <v>118</v>
      </c>
      <c r="B52" s="58" t="s">
        <v>2</v>
      </c>
      <c r="C52" s="59" t="s">
        <v>119</v>
      </c>
      <c r="D52" s="60">
        <v>2</v>
      </c>
      <c r="E52" s="69"/>
      <c r="F52" s="63">
        <f t="shared" si="6"/>
        <v>0</v>
      </c>
    </row>
    <row r="53" spans="1:6" x14ac:dyDescent="0.25">
      <c r="A53" s="57" t="s">
        <v>120</v>
      </c>
      <c r="B53" s="58" t="s">
        <v>2</v>
      </c>
      <c r="C53" s="59" t="s">
        <v>121</v>
      </c>
      <c r="D53" s="60">
        <v>580</v>
      </c>
      <c r="E53" s="69"/>
      <c r="F53" s="63">
        <f t="shared" si="6"/>
        <v>0</v>
      </c>
    </row>
    <row r="54" spans="1:6" x14ac:dyDescent="0.25">
      <c r="A54" s="57" t="s">
        <v>122</v>
      </c>
      <c r="B54" s="58" t="s">
        <v>2</v>
      </c>
      <c r="C54" s="59" t="s">
        <v>123</v>
      </c>
      <c r="D54" s="60">
        <v>42</v>
      </c>
      <c r="E54" s="69"/>
      <c r="F54" s="63">
        <f t="shared" si="6"/>
        <v>0</v>
      </c>
    </row>
    <row r="55" spans="1:6" x14ac:dyDescent="0.25">
      <c r="A55" s="57" t="s">
        <v>124</v>
      </c>
      <c r="B55" s="58" t="s">
        <v>2</v>
      </c>
      <c r="C55" s="59" t="s">
        <v>125</v>
      </c>
      <c r="D55" s="60">
        <v>77</v>
      </c>
      <c r="E55" s="69"/>
      <c r="F55" s="63">
        <f t="shared" si="6"/>
        <v>0</v>
      </c>
    </row>
    <row r="56" spans="1:6" x14ac:dyDescent="0.25">
      <c r="A56" s="57" t="s">
        <v>126</v>
      </c>
      <c r="B56" s="58" t="s">
        <v>2</v>
      </c>
      <c r="C56" s="59" t="s">
        <v>127</v>
      </c>
      <c r="D56" s="60">
        <v>14</v>
      </c>
      <c r="E56" s="69"/>
      <c r="F56" s="63">
        <f t="shared" si="6"/>
        <v>0</v>
      </c>
    </row>
    <row r="57" spans="1:6" x14ac:dyDescent="0.25">
      <c r="A57" s="57" t="s">
        <v>128</v>
      </c>
      <c r="B57" s="58" t="s">
        <v>2</v>
      </c>
      <c r="C57" s="59" t="s">
        <v>129</v>
      </c>
      <c r="D57" s="60">
        <v>1</v>
      </c>
      <c r="E57" s="69"/>
      <c r="F57" s="63">
        <f t="shared" si="6"/>
        <v>0</v>
      </c>
    </row>
    <row r="58" spans="1:6" x14ac:dyDescent="0.25">
      <c r="A58" s="57" t="s">
        <v>130</v>
      </c>
      <c r="B58" s="58" t="s">
        <v>2</v>
      </c>
      <c r="C58" s="59" t="s">
        <v>131</v>
      </c>
      <c r="D58" s="60">
        <v>1</v>
      </c>
      <c r="E58" s="69"/>
      <c r="F58" s="63">
        <f t="shared" si="6"/>
        <v>0</v>
      </c>
    </row>
    <row r="59" spans="1:6" x14ac:dyDescent="0.25">
      <c r="A59" s="64" t="s">
        <v>90</v>
      </c>
      <c r="B59" s="64"/>
      <c r="C59" s="65" t="s">
        <v>132</v>
      </c>
      <c r="D59" s="66"/>
      <c r="E59" s="61"/>
      <c r="F59" s="39">
        <f>SUM(F49:F58)</f>
        <v>0</v>
      </c>
    </row>
    <row r="60" spans="1:6" x14ac:dyDescent="0.25">
      <c r="A60" s="57" t="s">
        <v>133</v>
      </c>
      <c r="B60" s="58"/>
      <c r="C60" s="59" t="s">
        <v>134</v>
      </c>
      <c r="D60" s="60"/>
      <c r="E60" s="61"/>
      <c r="F60" s="62"/>
    </row>
    <row r="61" spans="1:6" x14ac:dyDescent="0.25">
      <c r="A61" s="57" t="s">
        <v>135</v>
      </c>
      <c r="B61" s="58" t="s">
        <v>2</v>
      </c>
      <c r="C61" s="59" t="s">
        <v>136</v>
      </c>
      <c r="D61" s="60">
        <v>221</v>
      </c>
      <c r="E61" s="69"/>
      <c r="F61" s="63">
        <f>+ROUND(ROUND(D61,2)*ROUND(E61,2),2)</f>
        <v>0</v>
      </c>
    </row>
    <row r="62" spans="1:6" x14ac:dyDescent="0.25">
      <c r="A62" s="64" t="s">
        <v>90</v>
      </c>
      <c r="B62" s="64"/>
      <c r="C62" s="65" t="s">
        <v>137</v>
      </c>
      <c r="D62" s="66"/>
      <c r="E62" s="61"/>
      <c r="F62" s="39">
        <f>SUM(F61)</f>
        <v>0</v>
      </c>
    </row>
    <row r="63" spans="1:6" x14ac:dyDescent="0.25">
      <c r="A63" s="57" t="s">
        <v>138</v>
      </c>
      <c r="B63" s="58"/>
      <c r="C63" s="59" t="s">
        <v>139</v>
      </c>
      <c r="D63" s="60"/>
      <c r="E63" s="61"/>
      <c r="F63" s="62"/>
    </row>
    <row r="64" spans="1:6" x14ac:dyDescent="0.25">
      <c r="A64" s="57" t="s">
        <v>140</v>
      </c>
      <c r="B64" s="58" t="s">
        <v>2</v>
      </c>
      <c r="C64" s="59" t="s">
        <v>141</v>
      </c>
      <c r="D64" s="60">
        <v>8</v>
      </c>
      <c r="E64" s="69"/>
      <c r="F64" s="63">
        <f t="shared" ref="F64:F70" si="7">+ROUND(ROUND(D64,2)*ROUND(E64,2),2)</f>
        <v>0</v>
      </c>
    </row>
    <row r="65" spans="1:6" x14ac:dyDescent="0.25">
      <c r="A65" s="57" t="s">
        <v>142</v>
      </c>
      <c r="B65" s="58" t="s">
        <v>2</v>
      </c>
      <c r="C65" s="59" t="s">
        <v>143</v>
      </c>
      <c r="D65" s="60">
        <v>10</v>
      </c>
      <c r="E65" s="69"/>
      <c r="F65" s="63">
        <f t="shared" si="7"/>
        <v>0</v>
      </c>
    </row>
    <row r="66" spans="1:6" x14ac:dyDescent="0.25">
      <c r="A66" s="57" t="s">
        <v>144</v>
      </c>
      <c r="B66" s="58" t="s">
        <v>2</v>
      </c>
      <c r="C66" s="59" t="s">
        <v>145</v>
      </c>
      <c r="D66" s="60">
        <v>1</v>
      </c>
      <c r="E66" s="69"/>
      <c r="F66" s="63">
        <f t="shared" si="7"/>
        <v>0</v>
      </c>
    </row>
    <row r="67" spans="1:6" x14ac:dyDescent="0.25">
      <c r="A67" s="57" t="s">
        <v>146</v>
      </c>
      <c r="B67" s="58" t="s">
        <v>2</v>
      </c>
      <c r="C67" s="59" t="s">
        <v>147</v>
      </c>
      <c r="D67" s="60">
        <v>1</v>
      </c>
      <c r="E67" s="69"/>
      <c r="F67" s="63">
        <f t="shared" si="7"/>
        <v>0</v>
      </c>
    </row>
    <row r="68" spans="1:6" x14ac:dyDescent="0.25">
      <c r="A68" s="57" t="s">
        <v>148</v>
      </c>
      <c r="B68" s="58" t="s">
        <v>2</v>
      </c>
      <c r="C68" s="59" t="s">
        <v>149</v>
      </c>
      <c r="D68" s="60">
        <v>1</v>
      </c>
      <c r="E68" s="69"/>
      <c r="F68" s="63">
        <f t="shared" si="7"/>
        <v>0</v>
      </c>
    </row>
    <row r="69" spans="1:6" x14ac:dyDescent="0.25">
      <c r="A69" s="57" t="s">
        <v>150</v>
      </c>
      <c r="B69" s="58" t="s">
        <v>2</v>
      </c>
      <c r="C69" s="59" t="s">
        <v>151</v>
      </c>
      <c r="D69" s="60">
        <v>1</v>
      </c>
      <c r="E69" s="69"/>
      <c r="F69" s="63">
        <f t="shared" si="7"/>
        <v>0</v>
      </c>
    </row>
    <row r="70" spans="1:6" x14ac:dyDescent="0.25">
      <c r="A70" s="57" t="s">
        <v>152</v>
      </c>
      <c r="B70" s="58" t="s">
        <v>2</v>
      </c>
      <c r="C70" s="59" t="s">
        <v>153</v>
      </c>
      <c r="D70" s="60">
        <v>33</v>
      </c>
      <c r="E70" s="69"/>
      <c r="F70" s="63">
        <f t="shared" si="7"/>
        <v>0</v>
      </c>
    </row>
    <row r="71" spans="1:6" x14ac:dyDescent="0.25">
      <c r="A71" s="64" t="s">
        <v>90</v>
      </c>
      <c r="B71" s="64"/>
      <c r="C71" s="65" t="s">
        <v>154</v>
      </c>
      <c r="D71" s="66"/>
      <c r="E71" s="61"/>
      <c r="F71" s="39">
        <f>SUM(F64:F70)</f>
        <v>0</v>
      </c>
    </row>
    <row r="72" spans="1:6" x14ac:dyDescent="0.25">
      <c r="A72" s="57" t="s">
        <v>155</v>
      </c>
      <c r="B72" s="58"/>
      <c r="C72" s="59" t="s">
        <v>156</v>
      </c>
      <c r="D72" s="60"/>
      <c r="E72" s="61"/>
      <c r="F72" s="62"/>
    </row>
    <row r="73" spans="1:6" x14ac:dyDescent="0.25">
      <c r="A73" s="57" t="s">
        <v>157</v>
      </c>
      <c r="B73" s="58" t="s">
        <v>3</v>
      </c>
      <c r="C73" s="59" t="s">
        <v>158</v>
      </c>
      <c r="D73" s="60">
        <v>500</v>
      </c>
      <c r="E73" s="69"/>
      <c r="F73" s="63">
        <f t="shared" ref="F73:F75" si="8">+ROUND(ROUND(D73,2)*ROUND(E73,2),2)</f>
        <v>0</v>
      </c>
    </row>
    <row r="74" spans="1:6" x14ac:dyDescent="0.25">
      <c r="A74" s="57" t="s">
        <v>159</v>
      </c>
      <c r="B74" s="58" t="s">
        <v>56</v>
      </c>
      <c r="C74" s="59" t="s">
        <v>57</v>
      </c>
      <c r="D74" s="60">
        <v>1000</v>
      </c>
      <c r="E74" s="69"/>
      <c r="F74" s="63">
        <f t="shared" si="8"/>
        <v>0</v>
      </c>
    </row>
    <row r="75" spans="1:6" x14ac:dyDescent="0.25">
      <c r="A75" s="57" t="s">
        <v>160</v>
      </c>
      <c r="B75" s="58" t="s">
        <v>56</v>
      </c>
      <c r="C75" s="59" t="s">
        <v>161</v>
      </c>
      <c r="D75" s="60">
        <v>200</v>
      </c>
      <c r="E75" s="69"/>
      <c r="F75" s="63">
        <f t="shared" si="8"/>
        <v>0</v>
      </c>
    </row>
    <row r="76" spans="1:6" x14ac:dyDescent="0.25">
      <c r="A76" s="64" t="s">
        <v>90</v>
      </c>
      <c r="B76" s="64"/>
      <c r="C76" s="65" t="s">
        <v>162</v>
      </c>
      <c r="D76" s="66"/>
      <c r="E76" s="61"/>
      <c r="F76" s="39">
        <f>SUM(F73:F75)</f>
        <v>0</v>
      </c>
    </row>
    <row r="77" spans="1:6" x14ac:dyDescent="0.25">
      <c r="A77" s="57" t="s">
        <v>163</v>
      </c>
      <c r="B77" s="58"/>
      <c r="C77" s="59" t="s">
        <v>164</v>
      </c>
      <c r="D77" s="60"/>
      <c r="E77" s="61"/>
      <c r="F77" s="62"/>
    </row>
    <row r="78" spans="1:6" ht="22.5" x14ac:dyDescent="0.25">
      <c r="A78" s="57" t="s">
        <v>165</v>
      </c>
      <c r="B78" s="58" t="s">
        <v>3</v>
      </c>
      <c r="C78" s="59" t="s">
        <v>166</v>
      </c>
      <c r="D78" s="60">
        <v>480</v>
      </c>
      <c r="E78" s="69"/>
      <c r="F78" s="63">
        <f t="shared" ref="F78:F88" si="9">+ROUND(ROUND(D78,2)*ROUND(E78,2),2)</f>
        <v>0</v>
      </c>
    </row>
    <row r="79" spans="1:6" x14ac:dyDescent="0.25">
      <c r="A79" s="57" t="s">
        <v>167</v>
      </c>
      <c r="B79" s="58" t="s">
        <v>3</v>
      </c>
      <c r="C79" s="59" t="s">
        <v>168</v>
      </c>
      <c r="D79" s="60">
        <v>1175</v>
      </c>
      <c r="E79" s="69"/>
      <c r="F79" s="63">
        <f t="shared" si="9"/>
        <v>0</v>
      </c>
    </row>
    <row r="80" spans="1:6" x14ac:dyDescent="0.25">
      <c r="A80" s="57" t="s">
        <v>169</v>
      </c>
      <c r="B80" s="58" t="s">
        <v>3</v>
      </c>
      <c r="C80" s="59" t="s">
        <v>170</v>
      </c>
      <c r="D80" s="60">
        <v>420</v>
      </c>
      <c r="E80" s="69"/>
      <c r="F80" s="63">
        <f t="shared" si="9"/>
        <v>0</v>
      </c>
    </row>
    <row r="81" spans="1:6" x14ac:dyDescent="0.25">
      <c r="A81" s="57" t="s">
        <v>171</v>
      </c>
      <c r="B81" s="58" t="s">
        <v>3</v>
      </c>
      <c r="C81" s="59" t="s">
        <v>172</v>
      </c>
      <c r="D81" s="60">
        <v>120</v>
      </c>
      <c r="E81" s="69"/>
      <c r="F81" s="63">
        <f t="shared" si="9"/>
        <v>0</v>
      </c>
    </row>
    <row r="82" spans="1:6" x14ac:dyDescent="0.25">
      <c r="A82" s="57" t="s">
        <v>173</v>
      </c>
      <c r="B82" s="58" t="s">
        <v>3</v>
      </c>
      <c r="C82" s="59" t="s">
        <v>174</v>
      </c>
      <c r="D82" s="60">
        <v>55</v>
      </c>
      <c r="E82" s="69"/>
      <c r="F82" s="63">
        <f t="shared" si="9"/>
        <v>0</v>
      </c>
    </row>
    <row r="83" spans="1:6" x14ac:dyDescent="0.25">
      <c r="A83" s="57" t="s">
        <v>175</v>
      </c>
      <c r="B83" s="58" t="s">
        <v>3</v>
      </c>
      <c r="C83" s="59" t="s">
        <v>176</v>
      </c>
      <c r="D83" s="60">
        <v>95</v>
      </c>
      <c r="E83" s="69"/>
      <c r="F83" s="63">
        <f t="shared" si="9"/>
        <v>0</v>
      </c>
    </row>
    <row r="84" spans="1:6" x14ac:dyDescent="0.25">
      <c r="A84" s="57" t="s">
        <v>177</v>
      </c>
      <c r="B84" s="58" t="s">
        <v>3</v>
      </c>
      <c r="C84" s="59" t="s">
        <v>178</v>
      </c>
      <c r="D84" s="60">
        <v>50</v>
      </c>
      <c r="E84" s="69"/>
      <c r="F84" s="63">
        <f t="shared" si="9"/>
        <v>0</v>
      </c>
    </row>
    <row r="85" spans="1:6" x14ac:dyDescent="0.25">
      <c r="A85" s="57" t="s">
        <v>179</v>
      </c>
      <c r="B85" s="58" t="s">
        <v>3</v>
      </c>
      <c r="C85" s="59" t="s">
        <v>72</v>
      </c>
      <c r="D85" s="60">
        <v>125</v>
      </c>
      <c r="E85" s="69"/>
      <c r="F85" s="63">
        <f t="shared" si="9"/>
        <v>0</v>
      </c>
    </row>
    <row r="86" spans="1:6" x14ac:dyDescent="0.25">
      <c r="A86" s="57" t="s">
        <v>180</v>
      </c>
      <c r="B86" s="58" t="s">
        <v>3</v>
      </c>
      <c r="C86" s="59" t="s">
        <v>181</v>
      </c>
      <c r="D86" s="60">
        <v>400</v>
      </c>
      <c r="E86" s="69"/>
      <c r="F86" s="63">
        <f t="shared" si="9"/>
        <v>0</v>
      </c>
    </row>
    <row r="87" spans="1:6" x14ac:dyDescent="0.25">
      <c r="A87" s="57" t="s">
        <v>182</v>
      </c>
      <c r="B87" s="58" t="s">
        <v>3</v>
      </c>
      <c r="C87" s="59" t="s">
        <v>183</v>
      </c>
      <c r="D87" s="60">
        <v>1250</v>
      </c>
      <c r="E87" s="69"/>
      <c r="F87" s="63">
        <f t="shared" si="9"/>
        <v>0</v>
      </c>
    </row>
    <row r="88" spans="1:6" x14ac:dyDescent="0.25">
      <c r="A88" s="57" t="s">
        <v>184</v>
      </c>
      <c r="B88" s="58" t="s">
        <v>3</v>
      </c>
      <c r="C88" s="59" t="s">
        <v>185</v>
      </c>
      <c r="D88" s="60">
        <v>650</v>
      </c>
      <c r="E88" s="69"/>
      <c r="F88" s="63">
        <f t="shared" si="9"/>
        <v>0</v>
      </c>
    </row>
    <row r="89" spans="1:6" x14ac:dyDescent="0.25">
      <c r="A89" s="64" t="s">
        <v>90</v>
      </c>
      <c r="B89" s="64"/>
      <c r="C89" s="65" t="s">
        <v>186</v>
      </c>
      <c r="D89" s="66"/>
      <c r="E89" s="61"/>
      <c r="F89" s="39">
        <f>SUM(F78:F88)</f>
        <v>0</v>
      </c>
    </row>
    <row r="90" spans="1:6" x14ac:dyDescent="0.25">
      <c r="A90" s="57" t="s">
        <v>187</v>
      </c>
      <c r="B90" s="58"/>
      <c r="C90" s="59" t="s">
        <v>87</v>
      </c>
      <c r="D90" s="60"/>
      <c r="E90" s="61"/>
      <c r="F90" s="62"/>
    </row>
    <row r="91" spans="1:6" x14ac:dyDescent="0.25">
      <c r="A91" s="57" t="s">
        <v>188</v>
      </c>
      <c r="B91" s="58" t="s">
        <v>2</v>
      </c>
      <c r="C91" s="59" t="s">
        <v>89</v>
      </c>
      <c r="D91" s="60">
        <v>1</v>
      </c>
      <c r="E91" s="69"/>
      <c r="F91" s="63">
        <f>+ROUND(ROUND(D91,2)*ROUND(E91,2),2)</f>
        <v>0</v>
      </c>
    </row>
    <row r="92" spans="1:6" x14ac:dyDescent="0.25">
      <c r="A92" s="64" t="s">
        <v>90</v>
      </c>
      <c r="B92" s="64"/>
      <c r="C92" s="65" t="s">
        <v>189</v>
      </c>
      <c r="D92" s="66"/>
      <c r="E92" s="61"/>
      <c r="F92" s="39">
        <f>SUM(F91)</f>
        <v>0</v>
      </c>
    </row>
    <row r="93" spans="1:6" x14ac:dyDescent="0.25">
      <c r="A93" s="57" t="s">
        <v>190</v>
      </c>
      <c r="B93" s="58"/>
      <c r="C93" s="59" t="s">
        <v>93</v>
      </c>
      <c r="D93" s="60"/>
      <c r="E93" s="61"/>
      <c r="F93" s="62"/>
    </row>
    <row r="94" spans="1:6" ht="157.5" x14ac:dyDescent="0.25">
      <c r="A94" s="57" t="s">
        <v>191</v>
      </c>
      <c r="B94" s="58" t="s">
        <v>2</v>
      </c>
      <c r="C94" s="59" t="s">
        <v>192</v>
      </c>
      <c r="D94" s="60">
        <v>1</v>
      </c>
      <c r="E94" s="69"/>
      <c r="F94" s="63">
        <f>+ROUND(ROUND(D94,2)*ROUND(E94,2),2)</f>
        <v>0</v>
      </c>
    </row>
    <row r="95" spans="1:6" x14ac:dyDescent="0.25">
      <c r="A95" s="64"/>
      <c r="B95" s="64" t="s">
        <v>90</v>
      </c>
      <c r="C95" s="65" t="s">
        <v>193</v>
      </c>
      <c r="D95" s="66"/>
      <c r="E95" s="61"/>
      <c r="F95" s="39">
        <f>SUM(F94)</f>
        <v>0</v>
      </c>
    </row>
    <row r="96" spans="1:6" x14ac:dyDescent="0.25">
      <c r="A96" s="57" t="s">
        <v>194</v>
      </c>
      <c r="B96" s="58"/>
      <c r="C96" s="59" t="s">
        <v>97</v>
      </c>
      <c r="D96" s="60"/>
      <c r="E96" s="61"/>
      <c r="F96" s="62"/>
    </row>
    <row r="97" spans="1:7" ht="78.75" x14ac:dyDescent="0.25">
      <c r="A97" s="57" t="s">
        <v>195</v>
      </c>
      <c r="B97" s="58" t="s">
        <v>2</v>
      </c>
      <c r="C97" s="59" t="s">
        <v>196</v>
      </c>
      <c r="D97" s="60">
        <v>1</v>
      </c>
      <c r="E97" s="69"/>
      <c r="F97" s="63">
        <f>+ROUND(ROUND(D97,2)*ROUND(E97,2),2)</f>
        <v>0</v>
      </c>
    </row>
    <row r="98" spans="1:7" x14ac:dyDescent="0.25">
      <c r="A98" s="64" t="s">
        <v>90</v>
      </c>
      <c r="B98" s="64"/>
      <c r="C98" s="65" t="s">
        <v>197</v>
      </c>
      <c r="D98" s="66"/>
      <c r="E98" s="61"/>
      <c r="F98" s="39">
        <f>SUM(F97)</f>
        <v>0</v>
      </c>
    </row>
    <row r="99" spans="1:7" x14ac:dyDescent="0.25">
      <c r="A99" s="64" t="s">
        <v>90</v>
      </c>
      <c r="B99" s="64"/>
      <c r="C99" s="65" t="s">
        <v>198</v>
      </c>
      <c r="D99" s="66"/>
      <c r="E99" s="61"/>
      <c r="F99" s="39">
        <f>+F98+F95+F92+F89+F76+F71+F62+F59+F47</f>
        <v>0</v>
      </c>
    </row>
    <row r="100" spans="1:7" x14ac:dyDescent="0.25">
      <c r="A100" s="35"/>
      <c r="B100" s="36"/>
      <c r="C100" s="40" t="s">
        <v>199</v>
      </c>
      <c r="D100" s="37"/>
      <c r="E100" s="38"/>
      <c r="F100" s="39">
        <f>+F99+F42</f>
        <v>0</v>
      </c>
    </row>
    <row r="101" spans="1:7" x14ac:dyDescent="0.25">
      <c r="A101" s="7"/>
      <c r="B101" s="43"/>
      <c r="C101" s="43" t="s">
        <v>202</v>
      </c>
      <c r="D101" s="8" t="str">
        <f>+IF(AND($F$100&gt;0,LEN(F101)&lt;=0,LEN(E101)&lt;=0),"13 %",IF(AND($F$100&gt;0,F101&gt;0,LEN(E101)&lt;=0),+(F101/$F$100),""))</f>
        <v/>
      </c>
      <c r="E101" s="44"/>
      <c r="F101" s="9"/>
    </row>
    <row r="102" spans="1:7" x14ac:dyDescent="0.25">
      <c r="A102" s="7"/>
      <c r="B102" s="45"/>
      <c r="C102" s="45" t="s">
        <v>203</v>
      </c>
      <c r="D102" s="8" t="str">
        <f>+IF(AND($F$100&gt;0,LEN(F102)&lt;=0,LEN(E102)&lt;=0)," 6 %",IF(AND($F$100&gt;0,F102&gt;0,LEN(E102)&lt;=0),+(F102/$F$100),""))</f>
        <v/>
      </c>
      <c r="E102" s="44"/>
      <c r="F102" s="10"/>
    </row>
    <row r="103" spans="1:7" ht="22.5" x14ac:dyDescent="0.25">
      <c r="A103" s="35"/>
      <c r="B103" s="36"/>
      <c r="C103" s="40" t="s">
        <v>200</v>
      </c>
      <c r="D103" s="37"/>
      <c r="E103" s="46"/>
      <c r="F103" s="47" t="str">
        <f>IF(COUNTA(E8:E99)&lt;56,"hay partidas sin ofertar",IF(ROUND(SUM(F100:F102),2)=F100+F101+F102,SUM(F100:F102),"revisar G.G.-B.I. ofertados"))</f>
        <v>hay partidas sin ofertar</v>
      </c>
    </row>
    <row r="105" spans="1:7" s="33" customFormat="1" ht="24.95" customHeight="1" x14ac:dyDescent="0.25">
      <c r="A105" s="88" t="s">
        <v>6</v>
      </c>
      <c r="B105" s="88"/>
      <c r="C105" s="88"/>
      <c r="D105" s="88"/>
      <c r="E105" s="88"/>
      <c r="F105" s="88"/>
      <c r="G105" s="2"/>
    </row>
    <row r="106" spans="1:7" s="33" customFormat="1" ht="15" customHeight="1" x14ac:dyDescent="0.25">
      <c r="A106" s="88" t="s">
        <v>7</v>
      </c>
      <c r="B106" s="88"/>
      <c r="C106" s="88"/>
      <c r="D106" s="88"/>
      <c r="E106" s="88"/>
      <c r="F106" s="88"/>
      <c r="G106" s="2"/>
    </row>
    <row r="109" spans="1:7" s="33" customFormat="1" x14ac:dyDescent="0.25">
      <c r="A109" s="12" t="s">
        <v>8</v>
      </c>
      <c r="B109" s="89"/>
      <c r="C109" s="89"/>
      <c r="D109" s="89"/>
      <c r="E109" s="89"/>
      <c r="F109" s="13"/>
      <c r="G109" s="13"/>
    </row>
    <row r="110" spans="1:7" s="33" customFormat="1" x14ac:dyDescent="0.25">
      <c r="A110" s="11"/>
      <c r="B110" s="2"/>
      <c r="C110" s="2"/>
      <c r="D110" s="2"/>
      <c r="E110" s="2"/>
      <c r="F110" s="2"/>
      <c r="G110" s="2"/>
    </row>
    <row r="111" spans="1:7" s="33" customFormat="1" x14ac:dyDescent="0.25">
      <c r="A111" s="11"/>
      <c r="B111" s="2"/>
      <c r="C111" s="2"/>
      <c r="D111" s="2"/>
      <c r="E111" s="2"/>
      <c r="F111" s="2"/>
      <c r="G111" s="2"/>
    </row>
    <row r="112" spans="1:7" s="33" customFormat="1" ht="75" customHeight="1" x14ac:dyDescent="0.25">
      <c r="A112" s="90" t="s">
        <v>9</v>
      </c>
      <c r="B112" s="90"/>
      <c r="C112" s="90"/>
      <c r="D112" s="90"/>
      <c r="E112" s="90"/>
      <c r="F112" s="90"/>
      <c r="G112" s="14"/>
    </row>
  </sheetData>
  <sheetProtection algorithmName="SHA-512" hashValue="Gz/CQe85LwuTuzVXtN0oTu5Kz5Sb6LEx14htVB5jDs418/F96W3PoEm90dTUYNKh7TYcmi9UImXQp5FQl1XLNA==" saltValue="1Rahd87Rmegvz4ZhXqr6gw==" spinCount="100000" sheet="1" objects="1" scenarios="1" selectLockedCells="1"/>
  <autoFilter ref="A8:G103" xr:uid="{851C176D-473F-45CA-8A6F-5679DD550AC8}"/>
  <mergeCells count="6">
    <mergeCell ref="A112:F112"/>
    <mergeCell ref="A1:F1"/>
    <mergeCell ref="A2:F2"/>
    <mergeCell ref="A105:F105"/>
    <mergeCell ref="A106:F106"/>
    <mergeCell ref="B109:E109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fitToHeight="15" orientation="portrait" r:id="rId1"/>
  <headerFooter>
    <oddFooter>&amp;R&amp;P  /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 L1</vt:lpstr>
      <vt:lpstr>Anx I Tabla Desglose Precio L1</vt:lpstr>
      <vt:lpstr>'Anexo I pag 1 oferta L1'!Área_de_impresión</vt:lpstr>
      <vt:lpstr>'Anx I Tabla Desglose Precio L1'!Área_de_impresión</vt:lpstr>
      <vt:lpstr>'Anx I Tabla Desglose Precio L1'!Títulos_a_imprimir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2026-01-02T09:28:31Z</cp:lastPrinted>
  <dcterms:created xsi:type="dcterms:W3CDTF">2025-09-12T19:06:01Z</dcterms:created>
  <dcterms:modified xsi:type="dcterms:W3CDTF">2026-01-02T09:30:13Z</dcterms:modified>
</cp:coreProperties>
</file>