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321-2026 - Adecuación de una zona de la cubierta del CT RTVE Murcia(VV)\2 Doc def\"/>
    </mc:Choice>
  </mc:AlternateContent>
  <xr:revisionPtr revIDLastSave="0" documentId="13_ncr:1_{5FC9346C-EFB4-4D4C-94E7-F94CB34903F0}"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Precio'!$A$6:$H$65</definedName>
    <definedName name="_xlnm.Print_Area" localSheetId="0">'Anexo I pag 1 oferta'!$A$3:$I$56</definedName>
    <definedName name="_xlnm.Print_Area" localSheetId="1">'Anexo I Tabla Desglose Precio'!$A$8:$H$71</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7" i="4" l="1"/>
  <c r="H60" i="4" l="1"/>
  <c r="H62" i="4" s="1"/>
  <c r="H56" i="4"/>
  <c r="H58" i="4" s="1"/>
  <c r="H52" i="4"/>
  <c r="H54" i="4" s="1"/>
  <c r="H47" i="4"/>
  <c r="H45" i="4"/>
  <c r="H43" i="4"/>
  <c r="H41" i="4"/>
  <c r="H39" i="4"/>
  <c r="H37" i="4"/>
  <c r="H35" i="4"/>
  <c r="H33" i="4"/>
  <c r="H31" i="4"/>
  <c r="H29" i="4"/>
  <c r="H25" i="4"/>
  <c r="H23" i="4"/>
  <c r="H21" i="4"/>
  <c r="H19" i="4"/>
  <c r="H15" i="4"/>
  <c r="H13" i="4"/>
  <c r="H11" i="4"/>
  <c r="H9" i="4"/>
  <c r="H17" i="4" l="1"/>
  <c r="H49" i="4"/>
  <c r="H50" i="4" l="1"/>
  <c r="H63" i="4" s="1"/>
  <c r="H65" i="4" s="1"/>
  <c r="F65" i="4" s="1"/>
  <c r="H64" i="4" l="1"/>
  <c r="F64" i="4" s="1"/>
  <c r="H66" i="4" l="1"/>
  <c r="B29" i="5" s="1"/>
</calcChain>
</file>

<file path=xl/sharedStrings.xml><?xml version="1.0" encoding="utf-8"?>
<sst xmlns="http://schemas.openxmlformats.org/spreadsheetml/2006/main" count="194" uniqueCount="139">
  <si>
    <t>Código</t>
  </si>
  <si>
    <t>Nat</t>
  </si>
  <si>
    <t>Ud</t>
  </si>
  <si>
    <t>Resumen</t>
  </si>
  <si>
    <t>CanPres</t>
  </si>
  <si>
    <t>Capítulo</t>
  </si>
  <si>
    <t/>
  </si>
  <si>
    <t>Partida</t>
  </si>
  <si>
    <t>CONTROL DE CALIDAD</t>
  </si>
  <si>
    <t>SEGURIDAD Y SALUD</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</si>
  <si>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</si>
  <si>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</si>
  <si>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</si>
  <si>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</si>
  <si>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</si>
  <si>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</si>
  <si>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</si>
  <si>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</si>
  <si>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</si>
  <si>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</si>
  <si>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</si>
  <si>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</si>
  <si>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</si>
  <si>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</si>
  <si>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</si>
  <si>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</si>
  <si>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</si>
  <si>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</si>
  <si>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</si>
  <si>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</si>
  <si>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</si>
  <si>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</si>
  <si>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</si>
  <si>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</si>
  <si>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</si>
  <si>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</si>
  <si>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</si>
  <si>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</si>
  <si>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</si>
  <si>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</si>
  <si>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U</t>
  </si>
  <si>
    <t>C 01</t>
  </si>
  <si>
    <t>Importe Unitario Ofertado</t>
  </si>
  <si>
    <t>Total Ofertado</t>
  </si>
  <si>
    <t>UD</t>
  </si>
  <si>
    <t>01_02_01</t>
  </si>
  <si>
    <t>PA</t>
  </si>
  <si>
    <t>S-00321-2026 - Adecuación cubierta del CT RTVE Murcia</t>
  </si>
  <si>
    <t xml:space="preserve">“Adecuación cubierta del CT RTVE Murcia " </t>
  </si>
  <si>
    <t>Expediente n.º S/00321/2026</t>
  </si>
  <si>
    <t>CUBIERTA</t>
  </si>
  <si>
    <t>C 01_01</t>
  </si>
  <si>
    <t>DEMOLICIONES Y DESMONTAJES</t>
  </si>
  <si>
    <t>M2</t>
  </si>
  <si>
    <t>RETIRADA GRAVA EXISTENTE i/LOSA FILTRON</t>
  </si>
  <si>
    <t>Retirada de capa de grava de unos 6 cm de altura, con recuperación, incluso losa filtron si hubiera y geotextil, medios auxiliares incluidos. Incluso movimiento de material a pie de calle, carga sobre camión y transporte a vertedero o punto de reciclado, tasas e impuestos incluidos.</t>
  </si>
  <si>
    <t>Planta cubierta</t>
  </si>
  <si>
    <t>DESMONTAJE DE IMPERMEABILIZACION +AISLAMIENTO EXISTENTE</t>
  </si>
  <si>
    <t>Desmontaje y retirada de todas las capas de impermeabilización existente, así como aislamiento, geotextil, plásticos y capas de pintura impermabilizante y morteros adheridos, incluso desmontaje de bandas de impermeabilización y pinturas perimetrales, incluyendo el desmontaje de perfilería, cortes de láminas, encuentros con carpinterías, petos y sumideros, etc., incluso retirada del aislamiento y geotexitl hasta llegar a la superficie base soporte. Incluso retirada de escombros en sacos o carretillas y evacuación a nivel de calle, por medios manuales o mecánicos, carga sobre camión pequeño o contenedor, con p.p. de servicio de entrega y recogida de contenedor, transporte al vertedero, canon de vertido y medios auxiliares. Medida la superficie realmente ejecutada en superficie horizontal.</t>
  </si>
  <si>
    <t>DESMONTAJE DE SUMIDEROS</t>
  </si>
  <si>
    <t>Desmontaje y retirada de sumideros y paragravillas sin recuperación, medios auxiliares incluidos. Incluso movimiento de material a pie de calle, carga sobre camión y transporte a vertedero o punto de reciclado, tasas e impuestos incluidos.</t>
  </si>
  <si>
    <t>sumideros cubierta</t>
  </si>
  <si>
    <t>DESMONTAJE Y MONTAJE CANALIZACIONES INSTALACIONES</t>
  </si>
  <si>
    <t>Ud. Desmontaje y posterior montaje de canalizaciones y/o cableados de instalaciones en planta de cubierta y casetón, tanto en horizontal como en el perímetro de cubierta, para poder impermeabilizar o pintar. Incluidos medios auxiliares y limpieza</t>
  </si>
  <si>
    <t>C 01_02</t>
  </si>
  <si>
    <t>IMPERMEABILIZACION Y ACABADO DE CUBIERTA</t>
  </si>
  <si>
    <t>01_01_01</t>
  </si>
  <si>
    <t>01_01_02</t>
  </si>
  <si>
    <t>01_01_03</t>
  </si>
  <si>
    <t>01_01_04</t>
  </si>
  <si>
    <t>REGULARIZACION Y PREPARACION DE LA SUPERFICIE</t>
  </si>
  <si>
    <t>Regularización y preparación del soporte de impermeabilización con mortero de cemento1:6 si feura necesario, tras los trabajos de retirada de las antiguas impermeabilizaciones, picado de aquellas zonas que sea necesario,regularización mediante mortero aligerado de unos 4 cm de espesor, incluso nivelación y fratasado de la superficie, recuperando los planos inclinados de la cubierta, para su correcto desagüe, ejecución de encuentros y juntas de dilatación necesarias; así como realización de escocia en perímetro. Se repararán convenientemente las zonas de bancadas y apoyos, reponiendo la capa de mortero donde falte. En la zona de sumideros, se picará una superficie aproximada de 50x50 para rebajarlos y que alcolocar las láminas de refuerzo no queden elevados con respecto al resto de la cubierta. Preparación de la superficie existente mediante la limpieza de la misma. Medios auxiliares incluidos</t>
  </si>
  <si>
    <t>IMPERMEABILIZACION ASFÁLTICA BICADA  ADHERIDA+AISLAMIENTO</t>
  </si>
  <si>
    <t>Impermeabilización bicapa de cubierta plana no transitable autoprotegida formada por: 
- Imprimación bituminosa de base acuosa, 0,3kg/m2, CURIDAN®, 
- Lámina bituminosa con terminación en film plástico, con armadura de fieltro de poliéster, de 3 kg/m2, GLASDAN® 30 P ELAST adherida al soporte y segunda capa formada por lámina bituminosa de betún modificado con elastómeros SBS con terminación en film plástico, con armadura de fieltro de poliéster, de 4kg/m2, ESTERDAN® 40 P ELAST adherida a la anterior con soplete.
- Capa separación formada por geotextil de poliéster DANOFELT® PY 200.
- Aislamiento térmico a base de paneles de poliestireno extruido DANOPREN® TR, de 80 mm de espesor, con juntas perimetrales a media madera. 
- Capa filtrante formada por geotextil de poliéster DANOFELT® PY 200; listo para verter la capa de grava. 
Incluye parte proporcional de:
-Encuentros con paramentos elevando la impermeabilización mínimo 20 cm en la vertical sobre acabado de cubierta, formada por: imprimación bituminosa de base acuosa, 0,3 kg/m2, CURIDAN®; banda de refuerzo en peto con BANDA DE REFUERZO E 30 P ELAST y banda de terminación con lámina bituminosa autoprotegida por gránulo de pizarra, de 4 kg/m2, ESTERDAN PLUS 5O GP ELAST GRIS /ROJO, ambas adheridas al soporte con soplete; perfil metálico DANOSA® fijado mecánicamente al paramento y cordón de sellado ELASTYDAN® PU 40 GRIS entre el paramento y el perfil metálico. 
-Junta de dilatación consistente en fuelle inferior mediante lámina bituminosa de betún modificado con elastómeros SBS, con terminación en film plástico, con armadura de fieltro de poliéster, de 4 kg/m2, ESTERDAN® 40 P ELAST adherida al soporte; relleno con cordón asfáltico JUNTODAN®; fuelle superior mediante lámina bituminosa de betún modificado con elastómeros SBS,de superficir no protegida, con armadura de fieltro de poliéster, de 4kg/m2, ESTERDAN® PLUS 40P ELAST.
-Encuentros con sumideros formado por imprimación bituminosa de base acuosa, 0,3kg/m2, CURIDAN®; lámina bituminosa de adherencia, con terminación en film plástico, con armadura de fieltro de poliéster, de 4 kg/m2, ESTERDAN® 40 P ELAST adherida al soporte; CAZOLETA DANOSA® prefabricada de EPDM del diámetro necesario soldada a la banda de adherencia, lámina bituminosa de refuerzo, con terminación en film plástico, con armadura de fieltro de poliéster, de 4 kg/m2, ESTERDAN® 40 P ELAST adherida al soporte y PARAGRAVILLAS DANOSA®. Productos provistos de marcado CE europeo y sistema de impermeabilización certificado mediante Documento de Idoneidad Técnica (DIT) ESTERDAN® PENDIENTE CERO nº 550R/16. Puesta en obra conforme a DIT nº 550R/16 y norma UNE 104401.
Incluye encuentros con elementos metálicos en los que se aplicará REVESTIDAN FINISH.
Comprende el acople a bajantes existentes,  así como limpieza y aspirado posterior de la zona. Incluso limpieza, embalaje de materiales demolidos, retirada de escombros y transporte a gestor autorizado o vertedero homologado, cualquiera que sea su distancia. I. medios auxiliares y limpieza. 
Incluso p.p. de carga y descarga de materiales, ejecución de encuentros, cortes, replanteo, limpieza, solape de láminas, juntas y elementos puntuales a impermeabilizar y medios auxiliares. Medida la superficie en horizontal.</t>
  </si>
  <si>
    <t>CAPA DE PROTECCIÓN DE GRAVA</t>
  </si>
  <si>
    <t>Capa de protección en cubierta plana no transitable invertida consistente en el extendido de capa de 10 cm. de grava de canto rodado de 16 a 32 mm de diámetro. I. medios auxiliares y limpieza.</t>
  </si>
  <si>
    <t>CALDERETA Y SUMIDERO SIFÓNICO C/PARAGRAVILLAS</t>
  </si>
  <si>
    <t>Reposición de punto de recogida de aguas en cubierta comprendiendo: 
- levantado de sumidero o caldereta sifónica existente y capas de impermeabilización hasta formación de pendientes, la superficie necesaria para la colocación e impermeabilización del la nueva caldereta, 
- picado de la superficie para acentuar en estos puntos singulares la pendiente a fin de que los sucesivos solapos de láminas y la pieza de sumidero no planteen problemas de retención de agua, 
- colocación desumidero autolimpiante con caldereta sifónica DANOSA o RIUVER prefabricada de PVC del diámetro necesario, soldada a la banda de adherencia, y PARAGRAVILLAS DANOSA® o RIUVER resistente a los rayos ultravioletas, sobresaliendo por encima de la capa de grava.La rejilla dispone de 4 conexiones  "clip" para adptarse al sumidero Para recogida de aguas pluviales con salida vertical desde 90 a 150 mm ; instalada y conexionada a la red general de desagüe, y reposición de la unión con la impermeabilización. Incluso p.p. de pequeño material y medios auxiliares.
Totalmente terminado. Comprende el acople a bajantes existentes, pudiendo ser alguna de ellas de fibrocemento; para lo que habrá que seguir las prescripciones para trabajos con riesgo de amianto que establece el Real Decreto 396/2006, de 31 de Marzo sobre trabajos con riesgos de amianto, exigiéndose personal homologado para este tipo de trabajos y estando incluidas en la partida las protecciones individuales especiales para trabajos con riesgo de amianto mediante monos, mascarillas anti fibras, guantes de nitrilo y casco, el confinamiento puntual de la zona afectada, así como limpieza y aspirado posterior de la zona. Incluso limpieza, embalaje de materiales demolidos, retirada de escombros y transporte a gestor autorizado o vertedero homologado, cualquiera que sea su distancia. I. medios auxiliares y limpieza.</t>
  </si>
  <si>
    <t>Sumideros cubierta</t>
  </si>
  <si>
    <t>SOLADO FILTRON 50x50</t>
  </si>
  <si>
    <t>Capa de protección en cubierta plana no transitable invertida consistente en pavimento aislante y drenante Danolosa o equivalente, blanca 95, en piezas de 50x50 cm, espesor 9,5cm, formado por una base aislante de poliestireno extruido (XPS) y una capa de hormigón poroso. I. medios auxiliares, cortes de piezaas, replanteo, nivelado y limpieza</t>
  </si>
  <si>
    <t>Acceso cubierta</t>
  </si>
  <si>
    <t>PINTURA IMPERMEABLE EN PETOS DE CUBIERTA</t>
  </si>
  <si>
    <t>Pintura impermeabilizante tipo SikaColor-671 W o similar para los petos de cubierta y salientes de cubierta mediante una mano de fondo de pintura impermeabilizante bicomponente, a base de resina epoxi y betún, diluida con un 25% de agua, y una mano de acabado con el mismo producto sin diluir, con un rendimiento de 0,25 kg/m² cada mano.</t>
  </si>
  <si>
    <t>Planta cubierta. Perímetro 85*1</t>
  </si>
  <si>
    <t>SELLADO VIDRIOS Y PERFILES LUCERNARIO</t>
  </si>
  <si>
    <t xml:space="preserve"> Trabajos de sellado de lucernario consistente en: 
- Instalación de líneas de vida provisionales para la ejecución de los trabajos.
- Colocación de elementos de protección sobre vidrios de lucernario. 
- Desmontaje de tapetas de perfilería y acopio.
- Limpieza de perfilería y aplicacion de imprimacion DANOPRIMER EPS,imprimación epoxi bicomponente
- Suministro y colocación de banda butílica DANOBAND BUTYL de 7,5cm de ancho como elemento de refuerzo de estanqueidad de la perfilería.
- Sellado con masilla de silicona neutra Sikasil 110, de encuentro entre perfilería y vidrio a ambos lados de cada perfil.Silicona estructural
- Recolocación de tapetas y sustitución de aquellas que estén deterioradas o deformadas.
- Retirada de medios de protección y desmontaje de medios auxiliares.
Se inlcuyen en esta partida los medios auxiliares tales como lineas de vida provisionales para acceder al lucernario y poder realizar los trabajos y pequeño material; así como la colocacion de placas de XPS o similar para no pisar directamente en el vidrio y en la perfilería a la hora de ralizar los trabajos y evitar roturas o caídas de personas. Si bien los trabajos serán realizados en retención, serán ejecutados por alpinistas cualificados y experimentados en técnicas de descuelgue vertical, estando perfectamente capacitados y formados para llevar a cabo posibles rescates de emergencia
Se deberá realizar prueba de agua al finalizar para verificar su estanqueidad. Medios auxiliares incluidos.medida la superficie en proyección horizontal.</t>
  </si>
  <si>
    <t>ML</t>
  </si>
  <si>
    <t>LIMPIEZA Y SELLADO ALBARDILLAS</t>
  </si>
  <si>
    <t>Limpieza de albardillas medainte agua a presión para eliminar las manchas de moho y suciedad y posterior sellado de juntas entre albardillas mediante sellador ELASTYDAN PU-40 color gris. incluso p.p, de pequeño material y medios auxiliares.</t>
  </si>
  <si>
    <t>CIERRE Y SELLADO DE ENTRADA DE CABLEADO AL EDIFICIO</t>
  </si>
  <si>
    <t>Cierre y sellado de huecos en forjado para la entrada de cableado y canaletas de enlaces por cubierta, para evitar la entrada de agua. Incluso medios auxiliares y pequeño material</t>
  </si>
  <si>
    <t>SUSTITUCION DE BAJANTE Y PINTURA</t>
  </si>
  <si>
    <t>Sustituciónd e bajante metálica existente en mal estado incluso pintado posterior. Medios auxiliares incluidos y pequeño material</t>
  </si>
  <si>
    <t>PINTURA EN PARAMENTOS VERTICALES Y HORIZONTALES</t>
  </si>
  <si>
    <t>Suministro y aplicación de dos manos de pintura plastica al agua, mate, para interior, sobre paramentos verticales, lisa color S-500 o color a elegir por la Propiedad, sin disolventes, libre de olores. Incluido la preparación de la superficie y limpieza de la zona de trabajo. Aplicación de una mano de imprimación transparente y no peliculante al agua si las superficies son muy porosas, aplicación de fondo con pintura plástica diluida, plastecido de desperfectos e imperfecciones, lijado y limpieza del polvillo generado, dos manos de acabado final aplicada con rodillo o pistola. Incluso p.p. de protección o tapado de cualquier elemento o superficie. Totalmente terminado. Medida la superficie realmente ejecutada. Incluso medios auxiliares, medios de elevación, andamiaje y limpieza</t>
  </si>
  <si>
    <t>Pintura interior</t>
  </si>
  <si>
    <t>FALSO TECHO REGISTRABLE</t>
  </si>
  <si>
    <t>M2. Suministro e instalación de placas de falso techo registrable igual a las existentes afectadas por las goteras, incluyo p.p. de sustitución de perfilería dañada, pequeño material, sustitución de faja perimetral de pladur, corte de placas y medios auxiliares.</t>
  </si>
  <si>
    <t>AYUDAS ALBAÑILERIA</t>
  </si>
  <si>
    <t>Ayudas de albañilería correspondiente a los remates e imprevistos que puedan surgir durante la obra de la cubierta. Se debera justificar con precios descompuestos.</t>
  </si>
  <si>
    <t>LICENCIA Y TRAMITES ADMINISTRATIVOS</t>
  </si>
  <si>
    <t>Redacción de documentación necesaria para la solicitud de licencia de obras y tramites administrativos; así como la tramitación de la licencia necesaria. Las tasas las abonará directamente RTVE, pero la tramitación y documentación corre a cargo de la empresa adjudicataria</t>
  </si>
  <si>
    <t>PROTECCION DE TRABAJOS EN CUBIERTA POR INCLEMENCIAS</t>
  </si>
  <si>
    <t>Lonas, láminas y plásticos de protección de trabajos en cubierta,y material necesario para proteger la superficie de cubierta de las inclemencias del tiempo durante la ejecución de los trabajos de impermeabilización, con suficiente estabilidad, garantizando la protección necesaria para proseguir con los trabajos sin daños por humedades. Medida la superficie realmente protegida. Incluido el desmontaje y las fijaciones</t>
  </si>
  <si>
    <t>Total Capítulo 01.01</t>
  </si>
  <si>
    <t>Total Capítulo 01.02</t>
  </si>
  <si>
    <t>TOTAL CAPÍTULO 01</t>
  </si>
  <si>
    <t>C 02</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</si>
  <si>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</si>
  <si>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Medida la unidad completamente realizada</t>
  </si>
  <si>
    <t>TOTAL CAPÍTULO 02</t>
  </si>
  <si>
    <t>03</t>
  </si>
  <si>
    <t>Ud. Conjunto de ensayos y pruebas necesarias según normativa para garantizar y certificar los materiales, calidad de la ejecución y correcto funcionamiento de las partidas que conforman el mismo, incluyendo pruebas de estanqueidad y servicio de las cubiertas, con criterios s/CTE-DB-HS-1, mediante inundación con agua de paños entre limatesas previo taponado de desagües y mantenimiento durante un periodo mínimo de 24 horas, comprobando las filtraciones al interior y el desaguado del 100% de la superficie probada. Incluso emisión del informe de la prueba.y certificado de la instalación.</t>
  </si>
  <si>
    <t>TOTAL CAPÍTULO 03</t>
  </si>
  <si>
    <t>04</t>
  </si>
  <si>
    <t>Ud. Partida destinada a la gestión de la seguridad y salud en la ejecución de los trabajos, incluyendo:
- Instalaciones de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</si>
  <si>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CAPÍTULO 04</t>
  </si>
  <si>
    <t>TOTAL OFERTADO</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</si>
  <si>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</si>
  <si>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01_02_02</t>
  </si>
  <si>
    <t>01_02_03</t>
  </si>
  <si>
    <t>01_02_04</t>
  </si>
  <si>
    <t>01_02_05</t>
  </si>
  <si>
    <t>01_02_06</t>
  </si>
  <si>
    <t>01_02_07</t>
  </si>
  <si>
    <t>01_02_08</t>
  </si>
  <si>
    <t>01_02_09</t>
  </si>
  <si>
    <t>01_02_10</t>
  </si>
  <si>
    <t>01_02_11</t>
  </si>
  <si>
    <t>01_02_12</t>
  </si>
  <si>
    <t>01_02_13</t>
  </si>
  <si>
    <t>01_02_14</t>
  </si>
  <si>
    <t>01_02_15</t>
  </si>
  <si>
    <t>02_01</t>
  </si>
  <si>
    <t>03_01</t>
  </si>
  <si>
    <t>04_01</t>
  </si>
  <si>
    <t>(*) Cuando no se indique cantidad, se entenderá que, quedan incluidos en el precio de la oferta el 13% de Gastos Generales y el 6% de Beneficio Industrial 
El importe de la partida 01_02_14 es una cantidad fija que forma parte de la oferta pero no es licitable, no se puede variar y debe ser mantenido en la tabla y sumado en el total de la oferta_</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</si>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</sst>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
      <b/>
      <sz val="10"/>
      <color rgb="FF00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4"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29">
    <xf numFmtId="0" fontId="0" fillId="0" borderId="0" xfId="0"/>
    <xf numFmtId="0" fontId="0" fillId="0" borderId="0" xfId="0" applyProtection="1"/>
    <xf numFmtId="0" fontId="0" fillId="0" borderId="0" xfId="0" applyBorder="1" applyProtection="1"/>
    <xf numFmtId="0" fontId="14" fillId="0" borderId="9" xfId="0" applyFont="1" applyBorder="1" applyAlignment="1" applyProtection="1">
      <alignment horizontal="left" vertical="center" wrapText="1"/>
    </xf>
    <xf numFmtId="0" fontId="14" fillId="0" borderId="3" xfId="0" applyFont="1" applyBorder="1" applyAlignment="1" applyProtection="1">
      <alignment horizontal="left" vertical="center" wrapText="1"/>
    </xf>
    <xf numFmtId="10" fontId="16" fillId="3" borderId="10" xfId="0" applyNumberFormat="1" applyFont="1" applyFill="1" applyBorder="1" applyAlignment="1" applyProtection="1">
      <alignment horizontal="right" vertical="center"/>
    </xf>
    <xf numFmtId="2" fontId="16" fillId="3" borderId="11" xfId="0" applyNumberFormat="1" applyFont="1" applyFill="1" applyBorder="1" applyAlignment="1" applyProtection="1">
      <alignment horizontal="right" vertical="center" indent="4"/>
      <protection locked="0"/>
    </xf>
    <xf numFmtId="2" fontId="16"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7" fillId="0" borderId="0" xfId="0" applyFont="1" applyProtection="1"/>
    <xf numFmtId="0" fontId="1"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3"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2"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0" fontId="23" fillId="0" borderId="0" xfId="0" applyFont="1" applyFill="1" applyProtection="1"/>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0" fontId="24" fillId="0" borderId="1" xfId="0" applyFont="1" applyBorder="1" applyAlignment="1" applyProtection="1">
      <alignment horizontal="center" vertical="top" wrapText="1"/>
    </xf>
    <xf numFmtId="0" fontId="6" fillId="0" borderId="1" xfId="0" applyFont="1" applyBorder="1" applyAlignment="1">
      <alignment vertical="top"/>
    </xf>
    <xf numFmtId="0" fontId="17" fillId="0" borderId="1" xfId="0" applyFont="1" applyBorder="1" applyAlignment="1" applyProtection="1">
      <alignment horizontal="left" wrapText="1"/>
    </xf>
    <xf numFmtId="0" fontId="1" fillId="6" borderId="1" xfId="0" applyFont="1" applyFill="1" applyBorder="1" applyAlignment="1" applyProtection="1">
      <alignment horizontal="left" vertical="top"/>
    </xf>
    <xf numFmtId="49" fontId="11" fillId="6" borderId="1" xfId="0" applyNumberFormat="1" applyFont="1" applyFill="1" applyBorder="1" applyAlignment="1" applyProtection="1">
      <alignment vertical="top"/>
    </xf>
    <xf numFmtId="0" fontId="6" fillId="6" borderId="1" xfId="0" applyFont="1" applyFill="1" applyBorder="1" applyAlignment="1">
      <alignment vertical="top"/>
    </xf>
    <xf numFmtId="0" fontId="1" fillId="6" borderId="2" xfId="0" applyFont="1" applyFill="1" applyBorder="1" applyAlignment="1" applyProtection="1">
      <alignment horizontal="left" vertical="top" wrapText="1"/>
    </xf>
    <xf numFmtId="0" fontId="1" fillId="6" borderId="3" xfId="0" applyFont="1" applyFill="1" applyBorder="1" applyAlignment="1" applyProtection="1">
      <alignment horizontal="left" vertical="top" wrapText="1"/>
    </xf>
    <xf numFmtId="0" fontId="1" fillId="6" borderId="4" xfId="0" applyFont="1" applyFill="1" applyBorder="1" applyAlignment="1" applyProtection="1">
      <alignment horizontal="left" vertical="top" wrapText="1"/>
    </xf>
    <xf numFmtId="4" fontId="5" fillId="6" borderId="3" xfId="0" applyNumberFormat="1" applyFont="1" applyFill="1" applyBorder="1" applyAlignment="1" applyProtection="1">
      <alignment vertical="top"/>
    </xf>
    <xf numFmtId="4" fontId="10" fillId="6" borderId="1" xfId="0" applyNumberFormat="1" applyFont="1" applyFill="1" applyBorder="1" applyAlignment="1" applyProtection="1">
      <alignment vertical="top"/>
    </xf>
    <xf numFmtId="0" fontId="17" fillId="0" borderId="0" xfId="0" applyFont="1" applyAlignment="1" applyProtection="1">
      <alignment vertical="top"/>
    </xf>
    <xf numFmtId="49" fontId="1" fillId="2" borderId="3" xfId="0" applyNumberFormat="1" applyFont="1" applyFill="1" applyBorder="1" applyAlignment="1" applyProtection="1">
      <alignment vertical="top" wrapText="1"/>
    </xf>
    <xf numFmtId="49" fontId="17" fillId="0" borderId="3" xfId="0" applyNumberFormat="1" applyFont="1" applyBorder="1" applyAlignment="1" applyProtection="1">
      <alignment vertical="top" wrapText="1"/>
    </xf>
    <xf numFmtId="49" fontId="1" fillId="0" borderId="3" xfId="0" applyNumberFormat="1" applyFont="1" applyFill="1" applyBorder="1" applyAlignment="1" applyProtection="1">
      <alignment vertical="top" wrapText="1"/>
    </xf>
    <xf numFmtId="0" fontId="25" fillId="0" borderId="9" xfId="0" applyFont="1" applyBorder="1" applyAlignment="1" applyProtection="1">
      <alignment horizontal="left" vertical="center" wrapText="1"/>
    </xf>
    <xf numFmtId="0" fontId="25" fillId="0" borderId="3" xfId="0" applyFont="1" applyBorder="1" applyAlignment="1" applyProtection="1">
      <alignment horizontal="left" vertical="center" wrapText="1"/>
    </xf>
    <xf numFmtId="0" fontId="1" fillId="5" borderId="2" xfId="0" applyFont="1" applyFill="1" applyBorder="1" applyAlignment="1" applyProtection="1">
      <alignment horizontal="left" vertical="top"/>
    </xf>
    <xf numFmtId="49" fontId="1" fillId="2" borderId="2" xfId="0" applyNumberFormat="1" applyFont="1" applyFill="1" applyBorder="1" applyAlignment="1" applyProtection="1">
      <alignment vertical="top"/>
    </xf>
    <xf numFmtId="49" fontId="4" fillId="2" borderId="1" xfId="0" applyNumberFormat="1" applyFont="1" applyFill="1" applyBorder="1" applyAlignment="1" applyProtection="1">
      <alignment vertical="top" wrapText="1"/>
    </xf>
    <xf numFmtId="49" fontId="1" fillId="2" borderId="1" xfId="0" applyNumberFormat="1" applyFont="1" applyFill="1" applyBorder="1" applyAlignment="1" applyProtection="1">
      <alignment vertical="top" wrapText="1"/>
    </xf>
    <xf numFmtId="49" fontId="17" fillId="0" borderId="1" xfId="0" applyNumberFormat="1" applyFont="1" applyBorder="1" applyAlignment="1" applyProtection="1">
      <alignment vertical="top" wrapText="1"/>
    </xf>
    <xf numFmtId="0" fontId="6" fillId="0" borderId="1" xfId="0" applyFont="1" applyBorder="1" applyAlignment="1">
      <alignment vertical="top" wrapText="1"/>
    </xf>
    <xf numFmtId="4" fontId="6" fillId="0" borderId="1" xfId="0" applyNumberFormat="1" applyFont="1" applyFill="1" applyBorder="1" applyAlignment="1" applyProtection="1">
      <alignment vertical="top" wrapText="1"/>
    </xf>
    <xf numFmtId="4" fontId="11" fillId="3" borderId="1" xfId="0" applyNumberFormat="1" applyFont="1" applyFill="1" applyBorder="1" applyAlignment="1" applyProtection="1">
      <alignment vertical="top" wrapText="1"/>
    </xf>
    <xf numFmtId="0" fontId="0" fillId="0" borderId="0" xfId="0" applyAlignment="1" applyProtection="1">
      <alignment wrapText="1"/>
    </xf>
    <xf numFmtId="4" fontId="6" fillId="3" borderId="1" xfId="0" applyNumberFormat="1" applyFont="1" applyFill="1" applyBorder="1" applyAlignment="1" applyProtection="1">
      <alignment vertical="top"/>
    </xf>
    <xf numFmtId="4" fontId="6" fillId="3" borderId="2" xfId="0" applyNumberFormat="1" applyFont="1" applyFill="1" applyBorder="1" applyAlignment="1" applyProtection="1">
      <alignment vertical="top"/>
    </xf>
    <xf numFmtId="4" fontId="6" fillId="3" borderId="2" xfId="0" applyNumberFormat="1" applyFont="1" applyFill="1" applyBorder="1" applyAlignment="1" applyProtection="1">
      <alignment vertical="top" wrapText="1"/>
    </xf>
    <xf numFmtId="0" fontId="1" fillId="5" borderId="1" xfId="0" applyFont="1" applyFill="1" applyBorder="1" applyAlignment="1" applyProtection="1">
      <alignment horizontal="left" vertical="top" wrapText="1"/>
    </xf>
    <xf numFmtId="4" fontId="6" fillId="6" borderId="1" xfId="0" applyNumberFormat="1" applyFont="1" applyFill="1" applyBorder="1" applyAlignment="1" applyProtection="1">
      <alignment vertical="top"/>
    </xf>
    <xf numFmtId="4" fontId="11" fillId="6" borderId="1" xfId="0" applyNumberFormat="1" applyFont="1" applyFill="1" applyBorder="1" applyAlignment="1" applyProtection="1">
      <alignment vertical="top"/>
    </xf>
    <xf numFmtId="4" fontId="6" fillId="6" borderId="2" xfId="0" applyNumberFormat="1" applyFont="1" applyFill="1" applyBorder="1" applyAlignment="1" applyProtection="1">
      <alignmen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9"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 fillId="0" borderId="1" xfId="0" applyFont="1" applyBorder="1" applyAlignment="1" applyProtection="1">
      <alignment horizontal="left" vertical="top" wrapText="1"/>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38" activePane="bottomLeft" state="frozen"/>
      <selection pane="bottomLeft" activeCell="C55" sqref="C55:G5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108" t="s">
        <v>13</v>
      </c>
      <c r="B2" s="108"/>
      <c r="C2" s="108"/>
      <c r="D2" s="108"/>
      <c r="E2" s="108"/>
      <c r="F2" s="108"/>
      <c r="G2" s="108"/>
      <c r="H2" s="108"/>
      <c r="I2" s="108"/>
    </row>
    <row r="5" spans="1:9" x14ac:dyDescent="0.25">
      <c r="D5" s="12"/>
      <c r="E5" s="12"/>
      <c r="F5" s="13"/>
      <c r="G5" s="13"/>
      <c r="H5" s="13"/>
      <c r="I5" s="14" t="s">
        <v>48</v>
      </c>
    </row>
    <row r="6" spans="1:9" x14ac:dyDescent="0.25">
      <c r="D6" s="12"/>
      <c r="E6" s="12"/>
      <c r="F6" s="13"/>
      <c r="G6" s="13"/>
      <c r="H6" s="13"/>
      <c r="I6" s="14"/>
    </row>
    <row r="7" spans="1:9" x14ac:dyDescent="0.25">
      <c r="D7" s="12"/>
      <c r="E7" s="12"/>
      <c r="F7" s="13"/>
      <c r="G7" s="13"/>
      <c r="H7" s="13"/>
      <c r="I7" s="15" t="s">
        <v>49</v>
      </c>
    </row>
    <row r="8" spans="1:9" ht="24.95" customHeight="1" x14ac:dyDescent="0.25"/>
    <row r="9" spans="1:9" ht="18.75" x14ac:dyDescent="0.3">
      <c r="A9" s="109" t="s">
        <v>14</v>
      </c>
      <c r="B9" s="109"/>
      <c r="C9" s="109"/>
      <c r="D9" s="109"/>
      <c r="E9" s="109"/>
      <c r="F9" s="109"/>
      <c r="G9" s="109"/>
      <c r="H9" s="109"/>
      <c r="I9" s="109"/>
    </row>
    <row r="10" spans="1:9" ht="15" customHeight="1" x14ac:dyDescent="0.25"/>
    <row r="11" spans="1:9" ht="15" customHeight="1" x14ac:dyDescent="0.25"/>
    <row r="12" spans="1:9" x14ac:dyDescent="0.25">
      <c r="A12" s="11" t="s">
        <v>15</v>
      </c>
      <c r="B12" s="110"/>
      <c r="C12" s="110"/>
      <c r="D12" s="110"/>
      <c r="E12" s="110"/>
      <c r="F12" s="106" t="s">
        <v>16</v>
      </c>
      <c r="G12" s="106"/>
      <c r="H12" s="106"/>
      <c r="I12" s="16"/>
    </row>
    <row r="13" spans="1:9" x14ac:dyDescent="0.25">
      <c r="A13" s="111" t="s">
        <v>17</v>
      </c>
      <c r="B13" s="111"/>
      <c r="C13" s="111"/>
      <c r="D13" s="111"/>
      <c r="E13" s="111"/>
      <c r="F13" s="111"/>
      <c r="G13" s="111"/>
      <c r="H13" s="111"/>
      <c r="I13" s="17"/>
    </row>
    <row r="14" spans="1:9" x14ac:dyDescent="0.25">
      <c r="A14" s="18"/>
      <c r="B14" s="18"/>
      <c r="C14" s="18"/>
      <c r="D14" s="18"/>
      <c r="E14" s="18"/>
      <c r="F14" s="18"/>
      <c r="G14" s="18"/>
      <c r="H14" s="18"/>
      <c r="I14" s="17"/>
    </row>
    <row r="15" spans="1:9" x14ac:dyDescent="0.25">
      <c r="A15" s="11" t="s">
        <v>18</v>
      </c>
      <c r="B15" s="11"/>
      <c r="C15" s="19"/>
      <c r="D15" s="106" t="s">
        <v>19</v>
      </c>
      <c r="E15" s="106"/>
      <c r="F15" s="107"/>
      <c r="G15" s="107"/>
      <c r="H15" s="107"/>
      <c r="I15" s="107"/>
    </row>
    <row r="16" spans="1:9" x14ac:dyDescent="0.25">
      <c r="B16" s="20"/>
      <c r="C16" s="20" t="s">
        <v>20</v>
      </c>
      <c r="D16" s="20"/>
      <c r="E16" s="20"/>
      <c r="F16" s="20" t="s">
        <v>21</v>
      </c>
      <c r="G16" s="20"/>
      <c r="H16" s="20"/>
      <c r="I16" s="11"/>
    </row>
    <row r="17" spans="1:9" x14ac:dyDescent="0.25">
      <c r="B17" s="20"/>
      <c r="C17" s="20"/>
      <c r="D17" s="20"/>
      <c r="E17" s="20"/>
      <c r="F17" s="20"/>
      <c r="G17" s="20"/>
      <c r="H17" s="20"/>
      <c r="I17" s="11"/>
    </row>
    <row r="18" spans="1:9" x14ac:dyDescent="0.25">
      <c r="A18" s="11" t="s">
        <v>22</v>
      </c>
      <c r="B18" s="16"/>
      <c r="C18" s="106" t="s">
        <v>23</v>
      </c>
      <c r="D18" s="106"/>
      <c r="E18" s="114"/>
      <c r="F18" s="114"/>
      <c r="G18" s="114"/>
      <c r="H18" s="21" t="s">
        <v>24</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25</v>
      </c>
      <c r="B21" s="24"/>
      <c r="C21" s="107"/>
      <c r="D21" s="107"/>
      <c r="E21" s="107"/>
      <c r="F21" s="107"/>
      <c r="G21" s="107"/>
      <c r="H21" s="26" t="s">
        <v>26</v>
      </c>
      <c r="I21" s="22"/>
    </row>
    <row r="22" spans="1:9" s="23" customFormat="1" x14ac:dyDescent="0.25">
      <c r="A22" s="27"/>
      <c r="B22" s="24"/>
      <c r="C22" s="25"/>
      <c r="D22" s="25"/>
      <c r="E22" s="25"/>
      <c r="F22" s="25"/>
      <c r="G22" s="25"/>
      <c r="H22" s="26"/>
      <c r="I22" s="21"/>
    </row>
    <row r="23" spans="1:9" x14ac:dyDescent="0.25">
      <c r="A23" s="11" t="s">
        <v>27</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115" t="s">
        <v>28</v>
      </c>
      <c r="B25" s="115"/>
      <c r="C25" s="115"/>
      <c r="D25" s="115"/>
      <c r="E25" s="115"/>
      <c r="F25" s="115"/>
      <c r="G25" s="115"/>
      <c r="H25" s="115"/>
      <c r="I25" s="11"/>
    </row>
    <row r="26" spans="1:9" ht="15" customHeight="1" x14ac:dyDescent="0.25">
      <c r="A26" s="11"/>
      <c r="B26" s="11"/>
      <c r="C26" s="11"/>
      <c r="D26" s="11"/>
      <c r="E26" s="11"/>
      <c r="F26" s="11"/>
      <c r="G26" s="11"/>
      <c r="H26" s="11"/>
      <c r="I26" s="11"/>
    </row>
    <row r="27" spans="1:9" ht="15" customHeight="1" x14ac:dyDescent="0.25">
      <c r="A27" s="11" t="s">
        <v>29</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30</v>
      </c>
      <c r="B29" s="116">
        <f>+IF('Anexo I Tabla Desglose Precio'!H66&lt;=57637.96,'Anexo I Tabla Desglose Precio'!H66,"ERROR: no debe superar 57637,96")</f>
        <v>1785</v>
      </c>
      <c r="C29" s="117"/>
      <c r="D29" s="11" t="s">
        <v>31</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112" t="s">
        <v>32</v>
      </c>
      <c r="B33" s="112"/>
      <c r="C33" s="112"/>
      <c r="D33" s="112"/>
      <c r="E33" s="112"/>
      <c r="F33" s="112"/>
      <c r="G33" s="112"/>
      <c r="H33" s="112"/>
      <c r="I33" s="11"/>
    </row>
    <row r="34" spans="1:9" ht="27" customHeight="1" x14ac:dyDescent="0.25">
      <c r="A34" s="11"/>
      <c r="B34" s="11"/>
      <c r="C34" s="11"/>
      <c r="D34" s="11"/>
      <c r="E34" s="11"/>
      <c r="F34" s="11"/>
      <c r="G34" s="11"/>
      <c r="H34" s="11"/>
      <c r="I34" s="11"/>
    </row>
    <row r="35" spans="1:9" ht="27" customHeight="1" x14ac:dyDescent="0.25">
      <c r="A35" s="112" t="s">
        <v>33</v>
      </c>
      <c r="B35" s="112"/>
      <c r="C35" s="112"/>
      <c r="D35" s="112"/>
      <c r="E35" s="112"/>
      <c r="F35" s="112"/>
      <c r="G35" s="112"/>
      <c r="H35" s="112"/>
      <c r="I35" s="11"/>
    </row>
    <row r="36" spans="1:9" ht="27" customHeight="1" x14ac:dyDescent="0.25">
      <c r="A36" s="11"/>
      <c r="B36" s="11"/>
      <c r="C36" s="11"/>
      <c r="D36" s="11"/>
      <c r="E36" s="11"/>
      <c r="F36" s="11"/>
      <c r="G36" s="11"/>
      <c r="H36" s="11"/>
      <c r="I36" s="11"/>
    </row>
    <row r="37" spans="1:9" ht="27" customHeight="1" x14ac:dyDescent="0.25">
      <c r="A37" s="112" t="s">
        <v>34</v>
      </c>
      <c r="B37" s="112"/>
      <c r="C37" s="112"/>
      <c r="D37" s="112"/>
      <c r="E37" s="112"/>
      <c r="F37" s="112"/>
      <c r="G37" s="112"/>
      <c r="H37" s="112"/>
      <c r="I37" s="11"/>
    </row>
    <row r="38" spans="1:9" ht="27" customHeight="1" x14ac:dyDescent="0.25">
      <c r="A38" s="11"/>
      <c r="B38" s="11"/>
      <c r="C38" s="11"/>
      <c r="D38" s="11"/>
      <c r="E38" s="11"/>
      <c r="F38" s="11"/>
      <c r="G38" s="11"/>
      <c r="H38" s="11"/>
      <c r="I38" s="11"/>
    </row>
    <row r="39" spans="1:9" ht="43.5" customHeight="1" x14ac:dyDescent="0.25">
      <c r="A39" s="112" t="s">
        <v>35</v>
      </c>
      <c r="B39" s="112"/>
      <c r="C39" s="112"/>
      <c r="D39" s="112"/>
      <c r="E39" s="112"/>
      <c r="F39" s="112"/>
      <c r="G39" s="112"/>
      <c r="H39" s="112"/>
      <c r="I39" s="11"/>
    </row>
    <row r="40" spans="1:9" ht="27" customHeight="1" x14ac:dyDescent="0.25">
      <c r="A40" s="29"/>
      <c r="B40" s="29"/>
      <c r="C40" s="29"/>
      <c r="D40" s="29"/>
      <c r="E40" s="29"/>
      <c r="F40" s="29"/>
      <c r="G40" s="29"/>
      <c r="H40" s="29"/>
      <c r="I40" s="11"/>
    </row>
    <row r="41" spans="1:9" x14ac:dyDescent="0.25">
      <c r="A41" s="30" t="s">
        <v>36</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37</v>
      </c>
    </row>
    <row r="55" spans="2:7" x14ac:dyDescent="0.25">
      <c r="B55" s="1" t="s">
        <v>12</v>
      </c>
      <c r="C55" s="113"/>
      <c r="D55" s="113"/>
      <c r="E55" s="113"/>
      <c r="F55" s="113"/>
      <c r="G55" s="113"/>
    </row>
  </sheetData>
  <sheetProtection algorithmName="SHA-512" hashValue="C1GOSOKMtQOu/4x4LfR00c2Zr9KelJyqugo2pHtSE6IBMgaRLtlIQhgP6fiowR+gGwYQaU8P53OfzmNBloGBwg==" saltValue="odfvy9DciMPud/9P31XxuA=="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75"/>
  <sheetViews>
    <sheetView zoomScale="130" zoomScaleNormal="130" workbookViewId="0">
      <selection activeCell="G9" sqref="G9"/>
    </sheetView>
  </sheetViews>
  <sheetFormatPr baseColWidth="10" defaultColWidth="11.42578125" defaultRowHeight="15" x14ac:dyDescent="0.25"/>
  <cols>
    <col min="1" max="1" width="22.42578125" style="1" customWidth="1"/>
    <col min="2" max="2" width="8.85546875" style="9" bestFit="1" customWidth="1"/>
    <col min="3" max="3" width="3.85546875" style="1" bestFit="1" customWidth="1"/>
    <col min="4" max="4" width="61.28515625" style="1" customWidth="1"/>
    <col min="5" max="5" width="9.28515625" style="12" customWidth="1"/>
    <col min="6" max="6" width="8" style="1" bestFit="1" customWidth="1"/>
    <col min="7" max="7" width="11.28515625" style="1" customWidth="1"/>
    <col min="8" max="8" width="10.140625" style="1" bestFit="1" customWidth="1"/>
    <col min="9" max="9" width="11.42578125" style="1"/>
    <col min="10" max="10" width="14.140625" style="1" bestFit="1" customWidth="1"/>
    <col min="11" max="16384" width="11.42578125" style="1"/>
  </cols>
  <sheetData>
    <row r="1" spans="1:8" ht="73.5" customHeight="1" thickBot="1" x14ac:dyDescent="0.3">
      <c r="A1" s="123" t="s">
        <v>119</v>
      </c>
      <c r="B1" s="124"/>
      <c r="C1" s="124"/>
      <c r="D1" s="124"/>
      <c r="E1" s="124"/>
      <c r="F1" s="124"/>
      <c r="G1" s="124"/>
      <c r="H1" s="125"/>
    </row>
    <row r="2" spans="1:8" ht="60" customHeight="1" x14ac:dyDescent="0.25">
      <c r="A2" s="126" t="s">
        <v>11</v>
      </c>
      <c r="B2" s="126"/>
      <c r="C2" s="126"/>
      <c r="D2" s="126"/>
      <c r="E2" s="126"/>
      <c r="F2" s="126"/>
      <c r="G2" s="126"/>
      <c r="H2" s="126"/>
    </row>
    <row r="3" spans="1:8" x14ac:dyDescent="0.25">
      <c r="A3" s="32"/>
      <c r="B3" s="33"/>
      <c r="C3" s="11"/>
      <c r="D3" s="11"/>
      <c r="E3" s="84"/>
      <c r="F3" s="11"/>
      <c r="G3" s="11"/>
      <c r="H3" s="33"/>
    </row>
    <row r="4" spans="1:8" ht="18.75" x14ac:dyDescent="0.25">
      <c r="A4" s="34" t="s">
        <v>47</v>
      </c>
      <c r="B4" s="33"/>
      <c r="C4" s="11"/>
      <c r="D4" s="11"/>
      <c r="E4" s="84"/>
      <c r="F4" s="11"/>
      <c r="G4" s="11"/>
      <c r="H4" s="33"/>
    </row>
    <row r="5" spans="1:8" ht="5.0999999999999996" customHeight="1" x14ac:dyDescent="0.25">
      <c r="A5" s="34"/>
      <c r="B5" s="33"/>
      <c r="C5" s="11"/>
      <c r="D5" s="11"/>
      <c r="E5" s="84"/>
      <c r="F5" s="11"/>
      <c r="G5" s="11"/>
      <c r="H5" s="33"/>
    </row>
    <row r="6" spans="1:8" ht="36" x14ac:dyDescent="0.25">
      <c r="A6" s="35" t="s">
        <v>0</v>
      </c>
      <c r="B6" s="37" t="s">
        <v>1</v>
      </c>
      <c r="C6" s="35" t="s">
        <v>2</v>
      </c>
      <c r="D6" s="36" t="s">
        <v>3</v>
      </c>
      <c r="E6" s="36"/>
      <c r="F6" s="35" t="s">
        <v>4</v>
      </c>
      <c r="G6" s="73" t="s">
        <v>42</v>
      </c>
      <c r="H6" s="72" t="s">
        <v>43</v>
      </c>
    </row>
    <row r="7" spans="1:8" x14ac:dyDescent="0.25">
      <c r="A7" s="66" t="s">
        <v>41</v>
      </c>
      <c r="B7" s="67" t="s">
        <v>5</v>
      </c>
      <c r="C7" s="38" t="s">
        <v>40</v>
      </c>
      <c r="D7" s="39" t="s">
        <v>50</v>
      </c>
      <c r="E7" s="85"/>
      <c r="F7" s="40"/>
      <c r="G7" s="41"/>
      <c r="H7" s="42"/>
    </row>
    <row r="8" spans="1:8" x14ac:dyDescent="0.25">
      <c r="A8" s="66" t="s">
        <v>51</v>
      </c>
      <c r="B8" s="67" t="s">
        <v>5</v>
      </c>
      <c r="C8" s="38" t="s">
        <v>40</v>
      </c>
      <c r="D8" s="39" t="s">
        <v>52</v>
      </c>
      <c r="E8" s="85"/>
      <c r="F8" s="40"/>
      <c r="G8" s="41"/>
      <c r="H8" s="42"/>
    </row>
    <row r="9" spans="1:8" x14ac:dyDescent="0.25">
      <c r="A9" s="90" t="s">
        <v>66</v>
      </c>
      <c r="B9" s="68" t="s">
        <v>7</v>
      </c>
      <c r="C9" s="59" t="s">
        <v>53</v>
      </c>
      <c r="D9" s="60" t="s">
        <v>54</v>
      </c>
      <c r="E9" s="61"/>
      <c r="F9" s="62">
        <v>350</v>
      </c>
      <c r="G9" s="63"/>
      <c r="H9" s="44">
        <f t="shared" ref="H9:H15" si="0">+ROUND(+F9*ROUND(G9,2),2)</f>
        <v>0</v>
      </c>
    </row>
    <row r="10" spans="1:8" ht="51" customHeight="1" x14ac:dyDescent="0.25">
      <c r="A10" s="90"/>
      <c r="B10" s="68"/>
      <c r="C10" s="59"/>
      <c r="D10" s="60" t="s">
        <v>55</v>
      </c>
      <c r="E10" s="75" t="s">
        <v>56</v>
      </c>
      <c r="F10" s="62"/>
      <c r="G10" s="99"/>
      <c r="H10" s="44"/>
    </row>
    <row r="11" spans="1:8" x14ac:dyDescent="0.25">
      <c r="A11" s="90" t="s">
        <v>67</v>
      </c>
      <c r="B11" s="68" t="s">
        <v>7</v>
      </c>
      <c r="C11" s="59" t="s">
        <v>53</v>
      </c>
      <c r="D11" s="64" t="s">
        <v>57</v>
      </c>
      <c r="E11" s="61"/>
      <c r="F11" s="62">
        <v>350</v>
      </c>
      <c r="G11" s="63"/>
      <c r="H11" s="44">
        <f t="shared" si="0"/>
        <v>0</v>
      </c>
    </row>
    <row r="12" spans="1:8" ht="130.5" customHeight="1" x14ac:dyDescent="0.25">
      <c r="A12" s="90"/>
      <c r="B12" s="68"/>
      <c r="C12" s="59"/>
      <c r="D12" s="64" t="s">
        <v>58</v>
      </c>
      <c r="E12" s="75" t="s">
        <v>56</v>
      </c>
      <c r="F12" s="62"/>
      <c r="G12" s="99"/>
      <c r="H12" s="44"/>
    </row>
    <row r="13" spans="1:8" x14ac:dyDescent="0.25">
      <c r="A13" s="90" t="s">
        <v>68</v>
      </c>
      <c r="B13" s="68" t="s">
        <v>7</v>
      </c>
      <c r="C13" s="59" t="s">
        <v>44</v>
      </c>
      <c r="D13" s="60" t="s">
        <v>59</v>
      </c>
      <c r="E13" s="61"/>
      <c r="F13" s="62">
        <v>3</v>
      </c>
      <c r="G13" s="63"/>
      <c r="H13" s="44">
        <f t="shared" si="0"/>
        <v>0</v>
      </c>
    </row>
    <row r="14" spans="1:8" ht="39" customHeight="1" x14ac:dyDescent="0.25">
      <c r="A14" s="90"/>
      <c r="B14" s="68"/>
      <c r="C14" s="59"/>
      <c r="D14" s="60" t="s">
        <v>60</v>
      </c>
      <c r="E14" s="75" t="s">
        <v>61</v>
      </c>
      <c r="F14" s="62"/>
      <c r="G14" s="99"/>
      <c r="H14" s="44"/>
    </row>
    <row r="15" spans="1:8" x14ac:dyDescent="0.25">
      <c r="A15" s="90" t="s">
        <v>69</v>
      </c>
      <c r="B15" s="68" t="s">
        <v>7</v>
      </c>
      <c r="C15" s="59" t="s">
        <v>44</v>
      </c>
      <c r="D15" s="60" t="s">
        <v>62</v>
      </c>
      <c r="E15" s="61"/>
      <c r="F15" s="62">
        <v>1</v>
      </c>
      <c r="G15" s="63"/>
      <c r="H15" s="44">
        <f t="shared" si="0"/>
        <v>0</v>
      </c>
    </row>
    <row r="16" spans="1:8" ht="53.25" customHeight="1" x14ac:dyDescent="0.25">
      <c r="A16" s="90"/>
      <c r="B16" s="68"/>
      <c r="C16" s="59"/>
      <c r="D16" s="60" t="s">
        <v>63</v>
      </c>
      <c r="E16" s="61"/>
      <c r="F16" s="62"/>
      <c r="G16" s="100"/>
      <c r="H16" s="44"/>
    </row>
    <row r="17" spans="1:8" x14ac:dyDescent="0.25">
      <c r="A17" s="90"/>
      <c r="B17" s="68"/>
      <c r="C17" s="59"/>
      <c r="D17" s="118" t="s">
        <v>105</v>
      </c>
      <c r="E17" s="118"/>
      <c r="F17" s="118"/>
      <c r="G17" s="45"/>
      <c r="H17" s="46">
        <f>SUM(H9:H15)</f>
        <v>0</v>
      </c>
    </row>
    <row r="18" spans="1:8" x14ac:dyDescent="0.25">
      <c r="A18" s="91" t="s">
        <v>64</v>
      </c>
      <c r="B18" s="67" t="s">
        <v>5</v>
      </c>
      <c r="C18" s="38" t="s">
        <v>40</v>
      </c>
      <c r="D18" s="92" t="s">
        <v>65</v>
      </c>
      <c r="E18" s="93"/>
      <c r="F18" s="40"/>
      <c r="G18" s="41"/>
      <c r="H18" s="42"/>
    </row>
    <row r="19" spans="1:8" x14ac:dyDescent="0.25">
      <c r="A19" s="65" t="s">
        <v>45</v>
      </c>
      <c r="B19" s="59" t="s">
        <v>7</v>
      </c>
      <c r="C19" s="59" t="s">
        <v>53</v>
      </c>
      <c r="D19" s="64" t="s">
        <v>70</v>
      </c>
      <c r="E19" s="94"/>
      <c r="F19" s="43">
        <v>350</v>
      </c>
      <c r="G19" s="56"/>
      <c r="H19" s="44">
        <f t="shared" ref="H19:H56" si="1">+ROUND(+F19*ROUND(G19,2),2)</f>
        <v>0</v>
      </c>
    </row>
    <row r="20" spans="1:8" ht="146.25" customHeight="1" x14ac:dyDescent="0.25">
      <c r="A20" s="65"/>
      <c r="B20" s="74"/>
      <c r="C20" s="74"/>
      <c r="D20" s="64" t="s">
        <v>71</v>
      </c>
      <c r="E20" s="94" t="s">
        <v>56</v>
      </c>
      <c r="F20" s="43"/>
      <c r="G20" s="100"/>
      <c r="H20" s="44"/>
    </row>
    <row r="21" spans="1:8" x14ac:dyDescent="0.25">
      <c r="A21" s="65" t="s">
        <v>120</v>
      </c>
      <c r="B21" s="59" t="s">
        <v>7</v>
      </c>
      <c r="C21" s="59" t="s">
        <v>53</v>
      </c>
      <c r="D21" s="64" t="s">
        <v>72</v>
      </c>
      <c r="E21" s="94"/>
      <c r="F21" s="43">
        <v>350</v>
      </c>
      <c r="G21" s="56"/>
      <c r="H21" s="44">
        <f t="shared" si="1"/>
        <v>0</v>
      </c>
    </row>
    <row r="22" spans="1:8" s="98" customFormat="1" ht="409.5" customHeight="1" x14ac:dyDescent="0.25">
      <c r="A22" s="102"/>
      <c r="B22" s="95"/>
      <c r="C22" s="95"/>
      <c r="D22" s="64" t="s">
        <v>73</v>
      </c>
      <c r="E22" s="94"/>
      <c r="F22" s="96"/>
      <c r="G22" s="101"/>
      <c r="H22" s="97"/>
    </row>
    <row r="23" spans="1:8" x14ac:dyDescent="0.25">
      <c r="A23" s="65" t="s">
        <v>121</v>
      </c>
      <c r="B23" s="69" t="s">
        <v>7</v>
      </c>
      <c r="C23" s="59" t="s">
        <v>53</v>
      </c>
      <c r="D23" s="64" t="s">
        <v>74</v>
      </c>
      <c r="E23" s="94"/>
      <c r="F23" s="43">
        <v>350</v>
      </c>
      <c r="G23" s="56"/>
      <c r="H23" s="44">
        <f t="shared" si="1"/>
        <v>0</v>
      </c>
    </row>
    <row r="24" spans="1:8" ht="33.75" x14ac:dyDescent="0.25">
      <c r="A24" s="65"/>
      <c r="B24" s="69"/>
      <c r="C24" s="74"/>
      <c r="D24" s="64" t="s">
        <v>75</v>
      </c>
      <c r="E24" s="94"/>
      <c r="F24" s="43"/>
      <c r="G24" s="100"/>
      <c r="H24" s="44"/>
    </row>
    <row r="25" spans="1:8" x14ac:dyDescent="0.25">
      <c r="A25" s="65" t="s">
        <v>122</v>
      </c>
      <c r="B25" s="69" t="s">
        <v>7</v>
      </c>
      <c r="C25" s="59" t="s">
        <v>44</v>
      </c>
      <c r="D25" s="64" t="s">
        <v>76</v>
      </c>
      <c r="E25" s="94"/>
      <c r="F25" s="43">
        <v>3</v>
      </c>
      <c r="G25" s="56"/>
      <c r="H25" s="44">
        <f t="shared" si="1"/>
        <v>0</v>
      </c>
    </row>
    <row r="26" spans="1:8" ht="281.25" customHeight="1" x14ac:dyDescent="0.25">
      <c r="A26" s="65"/>
      <c r="B26" s="69"/>
      <c r="C26" s="74"/>
      <c r="D26" s="64" t="s">
        <v>77</v>
      </c>
      <c r="E26" s="94" t="s">
        <v>78</v>
      </c>
      <c r="F26" s="43"/>
      <c r="G26" s="100"/>
      <c r="H26" s="44"/>
    </row>
    <row r="27" spans="1:8" x14ac:dyDescent="0.25">
      <c r="A27" s="65" t="s">
        <v>123</v>
      </c>
      <c r="B27" s="69" t="s">
        <v>7</v>
      </c>
      <c r="C27" s="59" t="s">
        <v>53</v>
      </c>
      <c r="D27" s="64" t="s">
        <v>103</v>
      </c>
      <c r="E27" s="94"/>
      <c r="F27" s="43">
        <v>350</v>
      </c>
      <c r="G27" s="56"/>
      <c r="H27" s="44">
        <f t="shared" ref="H27" si="2">+ROUND(+F27*ROUND(G27,2),2)</f>
        <v>0</v>
      </c>
    </row>
    <row r="28" spans="1:8" ht="71.25" customHeight="1" x14ac:dyDescent="0.25">
      <c r="A28" s="65"/>
      <c r="B28" s="69"/>
      <c r="C28" s="74"/>
      <c r="D28" s="64" t="s">
        <v>104</v>
      </c>
      <c r="E28" s="94" t="s">
        <v>56</v>
      </c>
      <c r="F28" s="43"/>
      <c r="G28" s="100"/>
      <c r="H28" s="44"/>
    </row>
    <row r="29" spans="1:8" x14ac:dyDescent="0.25">
      <c r="A29" s="65" t="s">
        <v>124</v>
      </c>
      <c r="B29" s="69" t="s">
        <v>7</v>
      </c>
      <c r="C29" s="59" t="s">
        <v>53</v>
      </c>
      <c r="D29" s="64" t="s">
        <v>79</v>
      </c>
      <c r="E29" s="94"/>
      <c r="F29" s="43">
        <v>55</v>
      </c>
      <c r="G29" s="56"/>
      <c r="H29" s="44">
        <f t="shared" si="1"/>
        <v>0</v>
      </c>
    </row>
    <row r="30" spans="1:8" ht="56.25" x14ac:dyDescent="0.25">
      <c r="A30" s="65"/>
      <c r="B30" s="69"/>
      <c r="C30" s="74"/>
      <c r="D30" s="64" t="s">
        <v>80</v>
      </c>
      <c r="E30" s="94" t="s">
        <v>81</v>
      </c>
      <c r="F30" s="43"/>
      <c r="G30" s="100"/>
      <c r="H30" s="44"/>
    </row>
    <row r="31" spans="1:8" x14ac:dyDescent="0.25">
      <c r="A31" s="65" t="s">
        <v>125</v>
      </c>
      <c r="B31" s="69" t="s">
        <v>7</v>
      </c>
      <c r="C31" s="59" t="s">
        <v>53</v>
      </c>
      <c r="D31" s="64" t="s">
        <v>82</v>
      </c>
      <c r="E31" s="94"/>
      <c r="F31" s="43">
        <v>85</v>
      </c>
      <c r="G31" s="56"/>
      <c r="H31" s="44">
        <f t="shared" si="1"/>
        <v>0</v>
      </c>
    </row>
    <row r="32" spans="1:8" ht="59.25" customHeight="1" x14ac:dyDescent="0.25">
      <c r="A32" s="65"/>
      <c r="B32" s="69"/>
      <c r="C32" s="74"/>
      <c r="D32" s="64" t="s">
        <v>83</v>
      </c>
      <c r="E32" s="94" t="s">
        <v>84</v>
      </c>
      <c r="F32" s="43"/>
      <c r="G32" s="100"/>
      <c r="H32" s="44"/>
    </row>
    <row r="33" spans="1:8" x14ac:dyDescent="0.25">
      <c r="A33" s="65" t="s">
        <v>126</v>
      </c>
      <c r="B33" s="69" t="s">
        <v>7</v>
      </c>
      <c r="C33" s="59" t="s">
        <v>53</v>
      </c>
      <c r="D33" s="64" t="s">
        <v>85</v>
      </c>
      <c r="E33" s="94"/>
      <c r="F33" s="43">
        <v>65</v>
      </c>
      <c r="G33" s="56"/>
      <c r="H33" s="44">
        <f t="shared" si="1"/>
        <v>0</v>
      </c>
    </row>
    <row r="34" spans="1:8" ht="262.5" customHeight="1" x14ac:dyDescent="0.25">
      <c r="A34" s="65"/>
      <c r="B34" s="69"/>
      <c r="C34" s="74"/>
      <c r="D34" s="64" t="s">
        <v>86</v>
      </c>
      <c r="E34" s="94"/>
      <c r="F34" s="43"/>
      <c r="G34" s="100"/>
      <c r="H34" s="44"/>
    </row>
    <row r="35" spans="1:8" x14ac:dyDescent="0.25">
      <c r="A35" s="65" t="s">
        <v>127</v>
      </c>
      <c r="B35" s="69" t="s">
        <v>7</v>
      </c>
      <c r="C35" s="59" t="s">
        <v>87</v>
      </c>
      <c r="D35" s="64" t="s">
        <v>88</v>
      </c>
      <c r="E35" s="94"/>
      <c r="F35" s="43">
        <v>85</v>
      </c>
      <c r="G35" s="56"/>
      <c r="H35" s="44">
        <f t="shared" si="1"/>
        <v>0</v>
      </c>
    </row>
    <row r="36" spans="1:8" ht="41.25" customHeight="1" x14ac:dyDescent="0.25">
      <c r="A36" s="65"/>
      <c r="B36" s="69"/>
      <c r="C36" s="74"/>
      <c r="D36" s="64" t="s">
        <v>89</v>
      </c>
      <c r="E36" s="94"/>
      <c r="F36" s="43"/>
      <c r="G36" s="100"/>
      <c r="H36" s="44"/>
    </row>
    <row r="37" spans="1:8" x14ac:dyDescent="0.25">
      <c r="A37" s="65" t="s">
        <v>128</v>
      </c>
      <c r="B37" s="59" t="s">
        <v>7</v>
      </c>
      <c r="C37" s="59" t="s">
        <v>44</v>
      </c>
      <c r="D37" s="64" t="s">
        <v>90</v>
      </c>
      <c r="E37" s="94"/>
      <c r="F37" s="43">
        <v>1</v>
      </c>
      <c r="G37" s="56"/>
      <c r="H37" s="44">
        <f t="shared" si="1"/>
        <v>0</v>
      </c>
    </row>
    <row r="38" spans="1:8" ht="33.75" x14ac:dyDescent="0.25">
      <c r="A38" s="74"/>
      <c r="B38" s="74"/>
      <c r="C38" s="74"/>
      <c r="D38" s="64" t="s">
        <v>91</v>
      </c>
      <c r="E38" s="94"/>
      <c r="F38" s="43"/>
      <c r="G38" s="100"/>
      <c r="H38" s="44"/>
    </row>
    <row r="39" spans="1:8" x14ac:dyDescent="0.25">
      <c r="A39" s="90" t="s">
        <v>129</v>
      </c>
      <c r="B39" s="69" t="s">
        <v>7</v>
      </c>
      <c r="C39" s="59" t="s">
        <v>87</v>
      </c>
      <c r="D39" s="64" t="s">
        <v>92</v>
      </c>
      <c r="E39" s="94"/>
      <c r="F39" s="43">
        <v>10</v>
      </c>
      <c r="G39" s="56"/>
      <c r="H39" s="44">
        <f t="shared" si="1"/>
        <v>0</v>
      </c>
    </row>
    <row r="40" spans="1:8" ht="22.5" x14ac:dyDescent="0.25">
      <c r="A40" s="90"/>
      <c r="B40" s="69"/>
      <c r="C40" s="74"/>
      <c r="D40" s="64" t="s">
        <v>93</v>
      </c>
      <c r="E40" s="94"/>
      <c r="F40" s="43"/>
      <c r="G40" s="100"/>
      <c r="H40" s="44"/>
    </row>
    <row r="41" spans="1:8" x14ac:dyDescent="0.25">
      <c r="A41" s="90" t="s">
        <v>130</v>
      </c>
      <c r="B41" s="69" t="s">
        <v>7</v>
      </c>
      <c r="C41" s="59" t="s">
        <v>53</v>
      </c>
      <c r="D41" s="64" t="s">
        <v>94</v>
      </c>
      <c r="E41" s="94"/>
      <c r="F41" s="43">
        <v>55</v>
      </c>
      <c r="G41" s="56"/>
      <c r="H41" s="44">
        <f t="shared" si="1"/>
        <v>0</v>
      </c>
    </row>
    <row r="42" spans="1:8" ht="112.5" x14ac:dyDescent="0.25">
      <c r="A42" s="90"/>
      <c r="B42" s="69"/>
      <c r="C42" s="74"/>
      <c r="D42" s="64" t="s">
        <v>95</v>
      </c>
      <c r="E42" s="94" t="s">
        <v>96</v>
      </c>
      <c r="F42" s="43"/>
      <c r="G42" s="100"/>
      <c r="H42" s="44"/>
    </row>
    <row r="43" spans="1:8" x14ac:dyDescent="0.25">
      <c r="A43" s="90" t="s">
        <v>131</v>
      </c>
      <c r="B43" s="69" t="s">
        <v>7</v>
      </c>
      <c r="C43" s="59" t="s">
        <v>53</v>
      </c>
      <c r="D43" s="64" t="s">
        <v>97</v>
      </c>
      <c r="E43" s="94"/>
      <c r="F43" s="43">
        <v>30</v>
      </c>
      <c r="G43" s="56"/>
      <c r="H43" s="44">
        <f t="shared" si="1"/>
        <v>0</v>
      </c>
    </row>
    <row r="44" spans="1:8" ht="33.75" x14ac:dyDescent="0.25">
      <c r="A44" s="90"/>
      <c r="B44" s="69"/>
      <c r="C44" s="74"/>
      <c r="D44" s="64" t="s">
        <v>98</v>
      </c>
      <c r="E44" s="94"/>
      <c r="F44" s="43"/>
      <c r="G44" s="100"/>
      <c r="H44" s="44"/>
    </row>
    <row r="45" spans="1:8" x14ac:dyDescent="0.25">
      <c r="A45" s="90" t="s">
        <v>132</v>
      </c>
      <c r="B45" s="69" t="s">
        <v>7</v>
      </c>
      <c r="C45" s="59" t="s">
        <v>46</v>
      </c>
      <c r="D45" s="64" t="s">
        <v>99</v>
      </c>
      <c r="E45" s="94"/>
      <c r="F45" s="103">
        <v>1</v>
      </c>
      <c r="G45" s="105">
        <v>1500</v>
      </c>
      <c r="H45" s="104">
        <f t="shared" si="1"/>
        <v>1500</v>
      </c>
    </row>
    <row r="46" spans="1:8" ht="22.5" x14ac:dyDescent="0.25">
      <c r="A46" s="90"/>
      <c r="B46" s="69"/>
      <c r="C46" s="74"/>
      <c r="D46" s="64" t="s">
        <v>100</v>
      </c>
      <c r="E46" s="94"/>
      <c r="F46" s="43"/>
      <c r="G46" s="100"/>
      <c r="H46" s="44"/>
    </row>
    <row r="47" spans="1:8" x14ac:dyDescent="0.25">
      <c r="A47" s="90" t="s">
        <v>133</v>
      </c>
      <c r="B47" s="69" t="s">
        <v>7</v>
      </c>
      <c r="C47" s="59" t="s">
        <v>44</v>
      </c>
      <c r="D47" s="64" t="s">
        <v>101</v>
      </c>
      <c r="E47" s="94"/>
      <c r="F47" s="43">
        <v>1</v>
      </c>
      <c r="G47" s="56"/>
      <c r="H47" s="44">
        <f t="shared" si="1"/>
        <v>0</v>
      </c>
    </row>
    <row r="48" spans="1:8" ht="51.75" customHeight="1" x14ac:dyDescent="0.25">
      <c r="A48" s="90"/>
      <c r="B48" s="69"/>
      <c r="C48" s="74"/>
      <c r="D48" s="64" t="s">
        <v>102</v>
      </c>
      <c r="E48" s="94"/>
      <c r="F48" s="43"/>
      <c r="G48" s="100"/>
      <c r="H48" s="44"/>
    </row>
    <row r="49" spans="1:8" x14ac:dyDescent="0.25">
      <c r="A49" s="65"/>
      <c r="B49" s="69"/>
      <c r="C49" s="74"/>
      <c r="D49" s="119" t="s">
        <v>106</v>
      </c>
      <c r="E49" s="120"/>
      <c r="F49" s="121"/>
      <c r="G49" s="45"/>
      <c r="H49" s="46">
        <f>SUM(H19:H47)</f>
        <v>1500</v>
      </c>
    </row>
    <row r="50" spans="1:8" x14ac:dyDescent="0.25">
      <c r="A50" s="76"/>
      <c r="B50" s="77"/>
      <c r="C50" s="78"/>
      <c r="D50" s="79" t="s">
        <v>107</v>
      </c>
      <c r="E50" s="80"/>
      <c r="F50" s="81"/>
      <c r="G50" s="82"/>
      <c r="H50" s="83">
        <f>+H49+H17</f>
        <v>1500</v>
      </c>
    </row>
    <row r="51" spans="1:8" x14ac:dyDescent="0.25">
      <c r="A51" s="66" t="s">
        <v>108</v>
      </c>
      <c r="B51" s="67" t="s">
        <v>5</v>
      </c>
      <c r="C51" s="38" t="s">
        <v>40</v>
      </c>
      <c r="D51" s="39" t="s">
        <v>109</v>
      </c>
      <c r="E51" s="85"/>
      <c r="F51" s="40"/>
      <c r="G51" s="41"/>
      <c r="H51" s="42"/>
    </row>
    <row r="52" spans="1:8" x14ac:dyDescent="0.25">
      <c r="A52" s="65" t="s">
        <v>134</v>
      </c>
      <c r="B52" s="69" t="s">
        <v>7</v>
      </c>
      <c r="C52" s="59" t="s">
        <v>44</v>
      </c>
      <c r="D52" s="64" t="s">
        <v>109</v>
      </c>
      <c r="E52" s="86"/>
      <c r="F52" s="43">
        <v>1</v>
      </c>
      <c r="G52" s="56"/>
      <c r="H52" s="44">
        <f t="shared" si="1"/>
        <v>0</v>
      </c>
    </row>
    <row r="53" spans="1:8" ht="157.5" x14ac:dyDescent="0.25">
      <c r="A53" s="65"/>
      <c r="B53" s="69"/>
      <c r="C53" s="74"/>
      <c r="D53" s="64" t="s">
        <v>110</v>
      </c>
      <c r="E53" s="86"/>
      <c r="F53" s="43"/>
      <c r="G53" s="100"/>
      <c r="H53" s="44"/>
    </row>
    <row r="54" spans="1:8" x14ac:dyDescent="0.25">
      <c r="A54" s="76"/>
      <c r="B54" s="77"/>
      <c r="C54" s="78"/>
      <c r="D54" s="79" t="s">
        <v>111</v>
      </c>
      <c r="E54" s="80"/>
      <c r="F54" s="81"/>
      <c r="G54" s="82"/>
      <c r="H54" s="83">
        <f>+H52</f>
        <v>0</v>
      </c>
    </row>
    <row r="55" spans="1:8" x14ac:dyDescent="0.25">
      <c r="A55" s="66" t="s">
        <v>112</v>
      </c>
      <c r="B55" s="67" t="s">
        <v>5</v>
      </c>
      <c r="C55" s="38" t="s">
        <v>6</v>
      </c>
      <c r="D55" s="39" t="s">
        <v>8</v>
      </c>
      <c r="E55" s="85"/>
      <c r="F55" s="40"/>
      <c r="G55" s="41"/>
      <c r="H55" s="42"/>
    </row>
    <row r="56" spans="1:8" x14ac:dyDescent="0.25">
      <c r="A56" s="65" t="s">
        <v>135</v>
      </c>
      <c r="B56" s="69" t="s">
        <v>7</v>
      </c>
      <c r="C56" s="59" t="s">
        <v>44</v>
      </c>
      <c r="D56" s="64" t="s">
        <v>8</v>
      </c>
      <c r="E56" s="86"/>
      <c r="F56" s="43">
        <v>1</v>
      </c>
      <c r="G56" s="56"/>
      <c r="H56" s="44">
        <f t="shared" si="1"/>
        <v>0</v>
      </c>
    </row>
    <row r="57" spans="1:8" ht="104.25" customHeight="1" x14ac:dyDescent="0.25">
      <c r="A57" s="65"/>
      <c r="B57" s="69"/>
      <c r="C57" s="74"/>
      <c r="D57" s="64" t="s">
        <v>113</v>
      </c>
      <c r="E57" s="86"/>
      <c r="F57" s="43"/>
      <c r="G57" s="100"/>
      <c r="H57" s="44"/>
    </row>
    <row r="58" spans="1:8" x14ac:dyDescent="0.25">
      <c r="A58" s="76"/>
      <c r="B58" s="77"/>
      <c r="C58" s="78"/>
      <c r="D58" s="79" t="s">
        <v>114</v>
      </c>
      <c r="E58" s="80"/>
      <c r="F58" s="81"/>
      <c r="G58" s="82"/>
      <c r="H58" s="83">
        <f>+H56</f>
        <v>0</v>
      </c>
    </row>
    <row r="59" spans="1:8" x14ac:dyDescent="0.25">
      <c r="A59" s="66" t="s">
        <v>115</v>
      </c>
      <c r="B59" s="67" t="s">
        <v>5</v>
      </c>
      <c r="C59" s="38" t="s">
        <v>6</v>
      </c>
      <c r="D59" s="39" t="s">
        <v>9</v>
      </c>
      <c r="E59" s="85"/>
      <c r="F59" s="40"/>
      <c r="G59" s="41"/>
      <c r="H59" s="42"/>
    </row>
    <row r="60" spans="1:8" x14ac:dyDescent="0.25">
      <c r="A60" s="65" t="s">
        <v>136</v>
      </c>
      <c r="B60" s="69" t="s">
        <v>7</v>
      </c>
      <c r="C60" s="59" t="s">
        <v>6</v>
      </c>
      <c r="D60" s="64" t="s">
        <v>9</v>
      </c>
      <c r="E60" s="86"/>
      <c r="F60" s="43">
        <v>1</v>
      </c>
      <c r="G60" s="56"/>
      <c r="H60" s="44">
        <f t="shared" ref="H60" si="3">+ROUND(+F60*ROUND(G60,2),2)</f>
        <v>0</v>
      </c>
    </row>
    <row r="61" spans="1:8" ht="130.5" customHeight="1" x14ac:dyDescent="0.25">
      <c r="A61" s="65"/>
      <c r="B61" s="69"/>
      <c r="C61" s="74"/>
      <c r="D61" s="64" t="s">
        <v>116</v>
      </c>
      <c r="E61" s="86"/>
      <c r="F61" s="43"/>
      <c r="G61" s="100"/>
      <c r="H61" s="44"/>
    </row>
    <row r="62" spans="1:8" x14ac:dyDescent="0.25">
      <c r="A62" s="76"/>
      <c r="B62" s="77"/>
      <c r="C62" s="78"/>
      <c r="D62" s="79" t="s">
        <v>117</v>
      </c>
      <c r="E62" s="80"/>
      <c r="F62" s="81"/>
      <c r="G62" s="82"/>
      <c r="H62" s="83">
        <f>+H60</f>
        <v>0</v>
      </c>
    </row>
    <row r="63" spans="1:8" s="23" customFormat="1" ht="12" customHeight="1" x14ac:dyDescent="0.25">
      <c r="A63" s="50"/>
      <c r="B63" s="70"/>
      <c r="C63" s="51"/>
      <c r="D63" s="47" t="s">
        <v>10</v>
      </c>
      <c r="E63" s="87"/>
      <c r="F63" s="48"/>
      <c r="G63" s="49"/>
      <c r="H63" s="46">
        <f>+H62+H58+H54+H50</f>
        <v>1500</v>
      </c>
    </row>
    <row r="64" spans="1:8" s="23" customFormat="1" ht="15" customHeight="1" x14ac:dyDescent="0.25">
      <c r="A64" s="50"/>
      <c r="B64" s="70"/>
      <c r="C64" s="51"/>
      <c r="D64" s="3" t="s">
        <v>38</v>
      </c>
      <c r="E64" s="88"/>
      <c r="F64" s="5">
        <f>+IF(AND($H$63&gt;0,LEN(H64)&lt;=0,LEN(G64)&lt;=0),"13 %",IF(AND($H$63&gt;0,H64&gt;0,LEN(G64)&lt;=0),+(H64/$H$63),""))</f>
        <v>0.13</v>
      </c>
      <c r="G64" s="6"/>
      <c r="H64" s="57">
        <f>+(ROUND(H63*0.13,2))</f>
        <v>195</v>
      </c>
    </row>
    <row r="65" spans="1:10" s="23" customFormat="1" ht="18.600000000000001" customHeight="1" x14ac:dyDescent="0.25">
      <c r="A65" s="52"/>
      <c r="B65" s="71"/>
      <c r="C65" s="53"/>
      <c r="D65" s="4" t="s">
        <v>39</v>
      </c>
      <c r="E65" s="88"/>
      <c r="F65" s="5">
        <f>+IF(AND($H$63&gt;0,LEN(H65)&lt;=0,LEN(G65)&lt;=0)," 6 %",IF(AND($H$63&gt;0,H65&gt;0,LEN(G65)&lt;=0),+(H65/$H$63),""))</f>
        <v>0.06</v>
      </c>
      <c r="G65" s="7"/>
      <c r="H65" s="57">
        <f>+(ROUND(H63*0.06,2))</f>
        <v>90</v>
      </c>
    </row>
    <row r="66" spans="1:10" s="23" customFormat="1" ht="22.15" customHeight="1" x14ac:dyDescent="0.25">
      <c r="A66" s="52"/>
      <c r="B66" s="71"/>
      <c r="C66" s="53"/>
      <c r="D66" s="4" t="s">
        <v>118</v>
      </c>
      <c r="E66" s="89"/>
      <c r="F66" s="54"/>
      <c r="G66" s="54"/>
      <c r="H66" s="55">
        <f>SUBTOTAL(9,H63:H65)</f>
        <v>1785</v>
      </c>
      <c r="J66" s="58"/>
    </row>
    <row r="68" spans="1:10" ht="39" customHeight="1" x14ac:dyDescent="0.25">
      <c r="A68" s="127" t="s">
        <v>137</v>
      </c>
      <c r="B68" s="127"/>
      <c r="C68" s="127"/>
      <c r="D68" s="127"/>
      <c r="E68" s="127"/>
      <c r="F68" s="127"/>
      <c r="G68" s="127"/>
      <c r="H68" s="127"/>
    </row>
    <row r="71" spans="1:10" s="2" customFormat="1" x14ac:dyDescent="0.25">
      <c r="A71" s="8" t="s">
        <v>12</v>
      </c>
      <c r="B71" s="128"/>
      <c r="C71" s="128"/>
      <c r="D71" s="128"/>
      <c r="E71" s="128"/>
      <c r="F71" s="9"/>
      <c r="G71" s="10"/>
    </row>
    <row r="75" spans="1:10" s="2" customFormat="1" ht="75" customHeight="1" x14ac:dyDescent="0.25">
      <c r="A75" s="122" t="s">
        <v>138</v>
      </c>
      <c r="B75" s="122"/>
      <c r="C75" s="122"/>
      <c r="D75" s="122"/>
      <c r="E75" s="122"/>
      <c r="F75" s="122"/>
      <c r="G75" s="122"/>
      <c r="H75" s="122"/>
    </row>
  </sheetData>
  <sheetProtection algorithmName="SHA-512" hashValue="HbdQRyZOFUePLDjRoe3gCoEt6s3p7KsOtDnF0sOW3gCeBhAHDmonf22+s2kqbTV1bSi2gCSJk2MRwarCbmbdMA==" saltValue="oUazvJBuIznlnO0nAL+7NA==" spinCount="100000" sheet="1" selectLockedCells="1"/>
  <autoFilter ref="A6:H65" xr:uid="{9A80BF6E-38F6-4E63-827E-80A12B947A95}"/>
  <mergeCells count="7">
    <mergeCell ref="D17:F17"/>
    <mergeCell ref="D49:F49"/>
    <mergeCell ref="A75:H75"/>
    <mergeCell ref="A1:H1"/>
    <mergeCell ref="A2:H2"/>
    <mergeCell ref="A68:H68"/>
    <mergeCell ref="B71:E71"/>
  </mergeCells>
  <dataValidations disablePrompts="1" count="1">
    <dataValidation type="list" allowBlank="1" showInputMessage="1" showErrorMessage="1" sqref="B9:B17 B19:B22 B37:B38"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5"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2026-01-28T10:28:00Z</cp:lastPrinted>
  <dcterms:created xsi:type="dcterms:W3CDTF">2025-03-07T14:13:09Z</dcterms:created>
  <dcterms:modified xsi:type="dcterms:W3CDTF">2026-01-29T09:03:38Z</dcterms:modified>
</cp:coreProperties>
</file>