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D:\COMPRAS\GECOnw\___25exp\5539_enfriadPaterna_MBA(Gabr)-RRJ\"/>
    </mc:Choice>
  </mc:AlternateContent>
  <xr:revisionPtr revIDLastSave="0" documentId="8_{42F33DF1-FCAA-4C68-973B-7337F2ABF5D5}" xr6:coauthVersionLast="36" xr6:coauthVersionMax="36" xr10:uidLastSave="{00000000-0000-0000-0000-000000000000}"/>
  <bookViews>
    <workbookView xWindow="0" yWindow="0" windowWidth="28395" windowHeight="12090" xr2:uid="{4E491F8B-0BC3-426C-AC5F-ABBE5247C88E}"/>
  </bookViews>
  <sheets>
    <sheet name="Anexo I pag 1 oferta" sheetId="8" r:id="rId1"/>
    <sheet name="Anexo I Tabla Desglose Precio" sheetId="6" r:id="rId2"/>
    <sheet name="COMO OFERTAR PARTIDAS FIJAS" sheetId="9" r:id="rId3"/>
  </sheets>
  <definedNames>
    <definedName name="_xlnm._FilterDatabase" localSheetId="1" hidden="1">'Anexo I Tabla Desglose Precio'!$A$6:$K$325</definedName>
    <definedName name="_xlnm.Print_Area" localSheetId="0">'Anexo I pag 1 oferta'!$A$3:$J$48</definedName>
    <definedName name="_xlnm.Print_Area" localSheetId="1">'Anexo I Tabla Desglose Precio'!$A$7:$K$335</definedName>
    <definedName name="_xlnm.Print_Titles" localSheetId="1">'Anexo I Tabla Desglose Precio'!$4:$6</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70" i="9" l="1"/>
  <c r="J70" i="9" s="1"/>
  <c r="F70" i="9"/>
  <c r="D70" i="9"/>
  <c r="C70" i="9"/>
  <c r="B70" i="9"/>
  <c r="A70" i="9"/>
  <c r="H53" i="9"/>
  <c r="G53" i="9"/>
  <c r="F53" i="9"/>
  <c r="D53" i="9"/>
  <c r="C53" i="9"/>
  <c r="B53" i="9"/>
  <c r="A53" i="9"/>
  <c r="G37" i="9"/>
  <c r="F37" i="9"/>
  <c r="H37" i="9" s="1"/>
  <c r="D37" i="9"/>
  <c r="C37" i="9"/>
  <c r="B37" i="9"/>
  <c r="A37" i="9"/>
  <c r="G20" i="9"/>
  <c r="F20" i="9"/>
  <c r="D20" i="9"/>
  <c r="C20" i="9"/>
  <c r="B20" i="9"/>
  <c r="A20" i="9"/>
  <c r="H20" i="9" l="1"/>
  <c r="H70" i="9"/>
  <c r="I305" i="6" l="1"/>
  <c r="J319" i="6" l="1"/>
  <c r="J314" i="6"/>
  <c r="J316" i="6" s="1"/>
  <c r="J309" i="6"/>
  <c r="J305" i="6"/>
  <c r="J307" i="6" s="1"/>
  <c r="J301" i="6"/>
  <c r="J299" i="6"/>
  <c r="J297" i="6"/>
  <c r="J295" i="6"/>
  <c r="J291" i="6"/>
  <c r="J293" i="6" s="1"/>
  <c r="J286" i="6"/>
  <c r="J284" i="6"/>
  <c r="J282" i="6"/>
  <c r="J278" i="6"/>
  <c r="J276" i="6"/>
  <c r="J274" i="6"/>
  <c r="J272" i="6"/>
  <c r="J268" i="6"/>
  <c r="J262" i="6"/>
  <c r="J257" i="6"/>
  <c r="J255" i="6"/>
  <c r="J253" i="6"/>
  <c r="J251" i="6"/>
  <c r="J249" i="6"/>
  <c r="J247" i="6"/>
  <c r="J245" i="6"/>
  <c r="J242" i="6"/>
  <c r="J240" i="6"/>
  <c r="J236" i="6"/>
  <c r="J233" i="6"/>
  <c r="J231" i="6"/>
  <c r="J229" i="6"/>
  <c r="J227" i="6"/>
  <c r="J225" i="6"/>
  <c r="J223" i="6"/>
  <c r="J219" i="6"/>
  <c r="J215" i="6"/>
  <c r="J213" i="6"/>
  <c r="J207" i="6"/>
  <c r="J202" i="6"/>
  <c r="J197" i="6"/>
  <c r="J195" i="6"/>
  <c r="J192" i="6"/>
  <c r="J188" i="6"/>
  <c r="J184" i="6"/>
  <c r="J180" i="6"/>
  <c r="J178" i="6"/>
  <c r="J174" i="6"/>
  <c r="J172" i="6"/>
  <c r="J169" i="6"/>
  <c r="J167" i="6"/>
  <c r="J165" i="6"/>
  <c r="J163" i="6"/>
  <c r="J159" i="6"/>
  <c r="J155" i="6"/>
  <c r="J151" i="6"/>
  <c r="J145" i="6"/>
  <c r="J143" i="6"/>
  <c r="J141" i="6"/>
  <c r="J139" i="6"/>
  <c r="J137" i="6"/>
  <c r="J134" i="6"/>
  <c r="J129" i="6"/>
  <c r="J122" i="6"/>
  <c r="J117" i="6"/>
  <c r="J111" i="6"/>
  <c r="J105" i="6"/>
  <c r="J101" i="6"/>
  <c r="J97" i="6"/>
  <c r="J93" i="6"/>
  <c r="J89" i="6"/>
  <c r="J87" i="6"/>
  <c r="J84" i="6"/>
  <c r="J74" i="6"/>
  <c r="J70" i="6"/>
  <c r="J65" i="6"/>
  <c r="J56" i="6"/>
  <c r="J52" i="6"/>
  <c r="J47" i="6"/>
  <c r="J38" i="6"/>
  <c r="J34" i="6"/>
  <c r="J30" i="6"/>
  <c r="J27" i="6"/>
  <c r="J24" i="6"/>
  <c r="J22" i="6"/>
  <c r="J16" i="6"/>
  <c r="J12" i="6"/>
  <c r="J14" i="6" s="1"/>
  <c r="J8" i="6"/>
  <c r="J10" i="6" s="1"/>
  <c r="J212" i="6" l="1"/>
  <c r="J26" i="6"/>
  <c r="J311" i="6"/>
  <c r="J157" i="6"/>
  <c r="J321" i="6"/>
  <c r="J116" i="6"/>
  <c r="J244" i="6"/>
  <c r="J288" i="6"/>
  <c r="J171" i="6"/>
  <c r="J303" i="6"/>
  <c r="J194" i="6" l="1"/>
  <c r="J127" i="6"/>
  <c r="J289" i="6"/>
  <c r="J217" i="6" l="1"/>
  <c r="J322" i="6" l="1"/>
  <c r="H323" i="6" l="1"/>
  <c r="H324" i="6"/>
  <c r="J325" i="6" l="1"/>
  <c r="B26" i="8" s="1"/>
</calcChain>
</file>

<file path=xl/sharedStrings.xml><?xml version="1.0" encoding="utf-8"?>
<sst xmlns="http://schemas.openxmlformats.org/spreadsheetml/2006/main" count="780" uniqueCount="465">
  <si>
    <t>Código</t>
  </si>
  <si>
    <t>Nat</t>
  </si>
  <si>
    <t>Ud</t>
  </si>
  <si>
    <t>Resumen</t>
  </si>
  <si>
    <t>Longitud</t>
  </si>
  <si>
    <t>Cantidad</t>
  </si>
  <si>
    <t>CanPres</t>
  </si>
  <si>
    <t>Pres</t>
  </si>
  <si>
    <t>ImpPres</t>
  </si>
  <si>
    <t>DMJ-01</t>
  </si>
  <si>
    <t>Capítulo</t>
  </si>
  <si>
    <t>u</t>
  </si>
  <si>
    <t>DESMONTAJE CUBO CORPORATIVO</t>
  </si>
  <si>
    <t>DJM-01.01</t>
  </si>
  <si>
    <t>Partida</t>
  </si>
  <si>
    <t>Desmontaje</t>
  </si>
  <si>
    <t>Ud. Desmontaje y troceado, despiezado con radial y Oxicorte de monoposte de RTVE, con protecciones para trabajos en altura.  Base inferior en pilar y tornilleria.  Herramienta de corte y proteccion para personal, transporte y cerra agujeros de esparrago incluidos. Desescombrado y retirada de residuos según normativa.</t>
  </si>
  <si>
    <t>Total DMJ-01</t>
  </si>
  <si>
    <t>LIM-02</t>
  </si>
  <si>
    <t>LIMPIEZA CUBIERTA</t>
  </si>
  <si>
    <t>LIM-02.01</t>
  </si>
  <si>
    <t>Limpieza estanque agua</t>
  </si>
  <si>
    <t>ud. Limpieza integral del estanque de agua, mediante la remoción de polvo, suciedad, lodos, hojas, sedimentos y cualquier material acumulado. Incluye el lavado de la superficie con agua a presión (hidrolavado) o métodos manuales según corresponda, y la limpieza interior y exterior del estanque de agua con productos adecuados, asegurando la desinfección del estanque. Se considera el retiro y disposición final de residuos generados, cumpliendo con las normativas ambientales vigentes. Incluye vaciado del estanque, mano de obra especializada, equipos y herramientas, productos de limpieza y desinfección y medidas de seguridad.</t>
  </si>
  <si>
    <t>Total LIM-02</t>
  </si>
  <si>
    <t>CLI-03</t>
  </si>
  <si>
    <t>CLIMATIZACIÓN</t>
  </si>
  <si>
    <t>CLI-03.01</t>
  </si>
  <si>
    <t>DESMONTAJE INSTALACIÓN CLIMATIZACIÓN</t>
  </si>
  <si>
    <t>Ud. Desmontaje de instalación de climatización a sustituir, fuera de servicio o existente en zona de actuación, incluyendo todos los elementos que la forman (enfriadoras, bombas de calor, tuberías, válvulas,...) (2 unidades). Se retirarán las canalizaciones de tubos que no conduzcan ya a elementos al estar fuera de uso o para retirar en esta fase. En general cualquier elemento que sea necesario retirar y entregar a gestor de residuos autorizado para dejar la zona de montaje de la torre nueva totalmente lista para recibirla. Incluso traslado de material a punto limpio correspondiente. incluyendo: achatarramiento, traslado y gestión de residuos adecuados a normativa relacionada con los distintos materiales a retirar.
Se desmontan dos equipos marca Carrier: uno de ellos se sustituye por una bomba de calor nueva, el otro se retira a gestor de residuos autorizado.
Los finales de las tuberías que queden al aire se finalizarán con bridas de acero ciegas y deben quedar soprtadas de tal forma que no supongan cargas adicionales para los tramos horizontales de tuberías. Si no fuera posible, se eliminará el tramo de tubería completo desde el picaje a la tubería horizontal hasta la conexión a la enfriadora desmontada.</t>
  </si>
  <si>
    <t>Bomba Calor - Enfriadora Carrier 1</t>
  </si>
  <si>
    <t>Bomba Calor - Enfriadora Carrier 2</t>
  </si>
  <si>
    <t>CLI-03.02</t>
  </si>
  <si>
    <t>ADAPTACIÓN Y SANEADO BANCADA</t>
  </si>
  <si>
    <t>Ud. Modificación bancada mediante vigas metálicas de acero para sustentación de la nueva bomba de calor y realización de trabajos según necesidades. Las dimensiones, calidades y modelos de las vigas metálicas serán las mismas que las de la estructura ya  existente (perfil HEB 200), y en todo caso serán las correctas para un perfecto apoyo del equipo según instrucciones del fabricante. Deberá quedar recta y nivelada para evitar deformaciones de la estructura, fugas o vibraciones. Se deben asegurar las flechas máximas según fabricante de las vigas metálicas. Elevación mínima de 70 cm para permitir el acceso para limpieza y mantenimiento.
Incluye el desmontaje de módulos horizontales (cordones) que queden fuera de uso y estrega a gestor de residuos autorizado.
Repaso de pintura (Esmalte metálico antioxidante y aplicación directa sobre acero y óxido, color gris oscuro/acero tipo Titanlux Oxiron Forja o similar), apoyos, antivibratorios metálicos. Incluso material complementario, pequeño material, mano de obra de colocación e instalación.  Medida la unidad instalada.</t>
  </si>
  <si>
    <t>CLI-03.02.01</t>
  </si>
  <si>
    <t>m</t>
  </si>
  <si>
    <t>Viga metálica estructural bancada</t>
  </si>
  <si>
    <t>m. suministro e instalación de viga metálica de acero estructural perfil HEB 200. Montaje en sitio mediante soldadura, incluyendo alineación, nivelación y verificación de tolerancias según normativa.</t>
  </si>
  <si>
    <t>CLI-03.02.02</t>
  </si>
  <si>
    <t>Pintura vigas y soportación</t>
  </si>
  <si>
    <t>m. Doble aplicación de esmalte metálico antioxidante multiadherente al agua de secado rápido y aplicación directa sobre acero y óxido, aluminio y galvanizado sin necesidad de imprimación previa, resistente a intemperie. Garantía total frente a la corrosión según norma UNE EN ISO 12944. Color  (UNE EN ISO 11664-4) gris acero o negro. Naturaleza: Co-polímero acrílico; Densidad (UNE EN ISO 2811-1): 1,44 - 1,47 kg/l; Rendimiento: 8 - 12 m²/l; Volumen Sólidos (UNE EN ISO 3233-3): 37 - 39 %; COV (UNE EN ISO 11890-2) 2.004/42IIA (i) (140/140) Max. COV 80 g/l. Aplicado según recomendaciones de fabriecamte. Incluye pp de materialesy herramientas.</t>
  </si>
  <si>
    <t>Total CLI-03.02</t>
  </si>
  <si>
    <t>CLI-03.03</t>
  </si>
  <si>
    <t>BOMBA DE CALOR</t>
  </si>
  <si>
    <t>Ud. Suministro y montaje de bomba de calor aire-agua con módulo hidrónico de velocidad variable Carrier 30RQ-180R-A o similar, de potencia nominal de frío 177 KW (agua 12/7ºC, aire 35ºC) y potencia nominal de calor 191 KW (agua 30/35ºC, aire 7ºC) con compresores scroll, refrigerante R-32, clasificado A-2L, ventiladores con motores EC y variadores de velocidad, intercambiador refrigerante/agua de placas asimétricas con pérdida máxima de carga en el lado agua menor a 30 kPa, comunicación Ethernet, algoritmo de cálculo de la potencia térmica producida y eléctrica consumida y cálculo del EER instantáneo. Rendimientos certificados en Eurovent. Fabricada según normativa aplicable y con marcado CE. 
Debe incorporar: protección anticorrosión baterías, rejillas de protección, comunicación Modbus/IP y RS485 (tarjeta de comunicación), kit para la conexión Victaulic a tubo soldada del evaporador, monitor/controlador de fases, aislamiento térmico de conducciones de entrada y salida del evaporador, arrancador electrónico en cada circuito, encapsulamiento de compresores, toma eléctrica de 230V, válvulas de aislamiento de compresores (descarga y aspiración) y módulo hidrónico con bomba simple de alta presión, de velocidad variable en el  lado evaporador. 
Caracteríaticas eléctricas: 400-3-50 (V-Ph-Hz), factor de potencia: 0,83; Imáx: 154 A; corriente arranque: 367 A. 
Completamente instalada y montada según memoria y especificaciones técnicas y normativa vigente aplicable, incluso transporte, ubicación azotea, conexión del circuito eléctrico y de control, conexión a la red de tuberías, válvulas de corte y manguitos antivibratorios, bancada de soportación, soportes antivibratorios y anclajes con pp de todos los accesorios necesarios para su correcto montaje.
Incluye Puesta en Marcha de fabricante.</t>
  </si>
  <si>
    <t>CLI-03.04</t>
  </si>
  <si>
    <t>HIDRÁULICA Y AISLAMIENTO</t>
  </si>
  <si>
    <t>CLI-03.04.01</t>
  </si>
  <si>
    <t>Tubería Acero Negro sin Soldadura de 3" (DN80)</t>
  </si>
  <si>
    <t>ML. Suministro e instalación de tubería de acero negro sin soldadura de 3" de diámetro interior, material st 37.0 para conducciones de agua fría/caliente, tratada en su totalidad con pintura anticorrosiva. Incluso soldaduras perfectamente realizadas y rematadas, racores, bridas, codos, tapones, cuelgues metálicos, acoplamientos a válvulas, elementos de purga metálicos de alta calidad tipo Dur-inox, pasamuros, anclajes, etc. Se exigirán pruebas de estanqueidad con presión a 10 kg/cm². Construida según RITE y normas fabricante. Incluso material complementario, pequeño material (pp piezas), mano de obra de instalación y pruebas. Medida la longitud instalada.</t>
  </si>
  <si>
    <t>Impulsión</t>
  </si>
  <si>
    <t>Retorno</t>
  </si>
  <si>
    <t>CLI-03.04.02</t>
  </si>
  <si>
    <t>Tubería Acero Negro sin Soldadura de 1 1/2" (DN40)</t>
  </si>
  <si>
    <t>Vaciado</t>
  </si>
  <si>
    <t>Vaso expansión1</t>
  </si>
  <si>
    <t>Vaso expnasión 2</t>
  </si>
  <si>
    <t>CLI-03.04.03</t>
  </si>
  <si>
    <t>Aislamiento 3" (DN80)</t>
  </si>
  <si>
    <t>ML. Aislamiento de tubería de 3" diámetro con p.p. de válvulas y accesorios, por medio de coquilla tipo ARMAFLEX/AF autosellada, perfectamente pegada, ajustándola y dándole el tiempo de soldadura necesario, rematada y cortada de forma profesional, realizando las figuras necesarias según los elementos, de acuerdo con las especificaciones dadas por el fabricante. Espesor el correspondiente al cumplimiento de la Normativa (RITE), mínimo de 50 mm.  Incluso material complementario, pequeño material, mano de obra de instalación y pruebas.
Medida la longitud instalada.</t>
  </si>
  <si>
    <t>Válvulas de Seccionamiento Enf Daikin</t>
  </si>
  <si>
    <t>Válvulas de Seccionamiento BC nueva</t>
  </si>
  <si>
    <t>Manguitos antivibratorios Enf Daikin</t>
  </si>
  <si>
    <t>Manguitos antivibratorios BC nueva</t>
  </si>
  <si>
    <t>Reserva</t>
  </si>
  <si>
    <t>CLI-03.04.04</t>
  </si>
  <si>
    <t>Aislamiento 1 1/2" (DN40)</t>
  </si>
  <si>
    <t>ML. Aislamiento de tubería de 1 1/2" diámetro con p.p. de válvulas y accesorios, por medio de coquilla tipo ARMAFLEX/AF autosellada, perfectamente pegada, ajustándola y dándole el tiempo de soldadura necesario, rematada y cortada de forma profesional, realizando las figuras necesarias según los elementos, de acuerdo con las especificaciones dadas por el fabricante. Espesor el correspondiente al cumplimiento de la Normativa (RITE), mínimo de 40 mm.  Incluso material complementario, pequeño material, mano de obra de instalación y pruebas. Medida la longitud instalada.</t>
  </si>
  <si>
    <t>Vaciados</t>
  </si>
  <si>
    <t>Vaso expasión 1</t>
  </si>
  <si>
    <t>Vaso expansión 2</t>
  </si>
  <si>
    <t>CLI-03.04.05</t>
  </si>
  <si>
    <t>m²</t>
  </si>
  <si>
    <t>Aislamiento para vaso de expansión 100 litros</t>
  </si>
  <si>
    <t>M2. Aislamiento de vaso de expansión 100 litros con p.p. de válvulas y accesorios, por medio de coquilla tipo ARMAFLEX/AF autosellada, perfectamente pegada, ajustándola y dándole el tiempo de soldadura necesario, rematada y cortada de forma profesional, realizando las figuras necesarias según los elementos, de acuerdo con las especificaciones dadas por el fabricante. Espesor el correspondiente al cumplimiento de la Normativa (RITE), mínimo de 40 mm.  Incluso material complementario, pequeño material, mano de obra de instalación y pruebas.
Medida la longitud instalada.</t>
  </si>
  <si>
    <t>Vaso 1 100 litros</t>
  </si>
  <si>
    <t>Vaso 2 100 litros</t>
  </si>
  <si>
    <t>CLI-03.04.06</t>
  </si>
  <si>
    <t>Protección exterior aluminio 3" (DN80)</t>
  </si>
  <si>
    <t>ML. Suministro e instalación Protección exterior / forro de chapa de aluminio de 0,8 mm de espesor para tubería 4" (DN100).. Incluyendo codos, accesorios, bridas, pequeño material y mano de obra para tubería 3" (DN100). Perfectamente acoplada, rematada y sellada para los distintos diámetros y piezas. Incluso material complementario, pequeño material, mano de obra de instalación y pruebas. Medida la longitud instalada.</t>
  </si>
  <si>
    <t>CLI-03.04.07</t>
  </si>
  <si>
    <t>Protección exterior aluminio 1 1/2" (DN40)</t>
  </si>
  <si>
    <t>ML. Suministro e instalación Protección exterior / forro de chapa de aluminio de 0,8 mm de espesor para tubería 1 1/2" (DN40). Incluyendo codos, accesorios, bridas, pequeño material y mano de obra. Perfectamente acoplada, rematada y sellada para los distintos diámetros y piezas. Incluso material complementario, pequeño material, mano de obra de instalación y pruebas. Medida la longitud instalada.</t>
  </si>
  <si>
    <t>CLI-03.04.08</t>
  </si>
  <si>
    <t>Protección exterior aluminio vaso de expansión 100 litros</t>
  </si>
  <si>
    <t>M2. Suministro e instalación Protección exterior / forro de chapa de aluminio de 0,8 mm de espesor. Incluyendo codos, accesorios, bridas, pequeño material y mano de obra. Perfectamente acoplada, rematada y sellada para los distintos diámetros y piezas. Incluso material complementario, pequeño material, mano de obra de instalación y pruebas.
Medida la longitud instalada.</t>
  </si>
  <si>
    <t>CLI-03.04.09</t>
  </si>
  <si>
    <t>Protección exterior aluminio varios</t>
  </si>
  <si>
    <t>Ud. Suministro e instalación Protección exterior / forro de chapa de aluminio de 0,8 mm de espesor para actuadores, sondas y todos los elementos sensibles a la intemperie. Perfectamente acoplada, rematada y sellada para los distintos diámetros y piezas. Incluso material complementario, pequeño material, mano de obra de instalación y pruebas.
Medida la longitud instalada. Incluyendo  pequeño material y mano de obra. Sombreros de protección. Totalmente instalado según instrucciones de Propiedad.</t>
  </si>
  <si>
    <t>Sondas Temperatura BMS BC nueva</t>
  </si>
  <si>
    <t>Sondas Temperatura BMS Daikin</t>
  </si>
  <si>
    <t>Manómetros BC nueva</t>
  </si>
  <si>
    <t>Manómetros Enf Daikin</t>
  </si>
  <si>
    <t>Termómetros BC nueva</t>
  </si>
  <si>
    <t>Termómetros Enf nueva</t>
  </si>
  <si>
    <t>Manómetro y termómetros Dep. Inercia</t>
  </si>
  <si>
    <t>CLI-03.04.10</t>
  </si>
  <si>
    <t>Manguito Antivibratorio de bridas PN16 Inox 3" (DN80)</t>
  </si>
  <si>
    <t>Ud. Manguitos elásticos para absorber vibraciones de la bomba de calor y evitar su transmisión las líneas de tuberías. De paso total. Cuerpo en EPDM. Bridas DIN PN-10/16 en acero inoxidable. Flujo bidireccional. Presión de rotura 60 bar. Temperatura de trabajo entre -10ºC. y 115ºC. Ensayos hidráulicos según EN 12266-1, clase A. Bridas laterales según ISO 7005-1.</t>
  </si>
  <si>
    <t>Conexión hidráulica Bomba Calor</t>
  </si>
  <si>
    <t>CLI-03.04.11</t>
  </si>
  <si>
    <t>Válvula corte esfera 1 1/2" (DN40)</t>
  </si>
  <si>
    <t>Ud. Suministro e instalación vávula de esfera con sistema de accionamiento de cuarto de vuelta, es decir, tiene una rotación de 90º entre las  posiciones de abierto y cerradoy de paso total.
Fabricadas con latón europeo, que cumplan las normas EN12164 y EN12165. Acabado en cromado. Apta para instalación en intemperie.
Estanqueidad, con doble sistema: interior, con dos asientos de PTFE y exterior, conseguida por la aplicación de tuerca y prensa.
Para uso en instaliones de climatización. PN16. Rango de temperaturas -20ºC hasta los 140ºC.</t>
  </si>
  <si>
    <t>CLI-03.04.12</t>
  </si>
  <si>
    <t>Válvula Seccionamiento de Mariposa 3" (DN80)</t>
  </si>
  <si>
    <t>Ud. Suministro e instalación Válvula de mariposa, 2 vías, DN 80, Bridas Tipo Wafer PN 16, cuerpo de fundición, eje y resortes en acero inoxidable, asiento EPDM,  accionamiento manual por palanca de 1/4 de vuelta (hierro-epoxi). Incluso juntas y bridas planas, material complementario, pequeño material, mano de obra de instalación y pruebas.
Medida la ud instalada.</t>
  </si>
  <si>
    <t>CLI-03.04.13</t>
  </si>
  <si>
    <t>Válvula de seguridad</t>
  </si>
  <si>
    <t>Ud. Suministro e instalción válvula de seguridad según Normativa vigente. La capacidad máxima ha de ser superior a la capacidad de la la potencia de la la Bomba de Calor (177 kW). Tara: 3-6 bar según necesidades. DN25. Tarada y Precintada de fábrica
Para protección de los circuitos cerrados de refrigeración, depósitos presurizados/-circuitos para agua o fluidos con contenido de glicol hasta 100%. La temperatura del fluido a presión atmosférica no ha de alcanzar nunca el punto de ebullición. Con muelle, con maneta de apertura, cámara del muelle protegido por membrana.
Conexión de entrada y salida mediante rosca interior. Montaje vertical. Totalmente metálica; puede recibir alta temperatura radiante o ambiental. Todos los materiales son adecuados para temperaturas máximas hasta 150 ° C.</t>
  </si>
  <si>
    <t>Bomba de calor nueva</t>
  </si>
  <si>
    <t>Enfriadora Daikin</t>
  </si>
  <si>
    <t>CLI-03.04.14</t>
  </si>
  <si>
    <t>Vaso de Expansión 100 litros</t>
  </si>
  <si>
    <t>Ud. Suministro e instalación Vasos expansión para sistemas cerrados de calefacción y climatización , con conexiones roscadas. Membrana no intercambiable según DIN 4807. Temperatura trabajo -10 hasta 70ºC. Homologado según directiva 97/23/CE de aparatos a presión.
Volumen: 100 litros. Presión máxima de trabajo: 6 bar. Temperatura máxima de trabajo: 120ºC. Presión inicial 1,5 bar. Incluso: manómetro de glicerina (0-10bar)+válvula+lira, pequeño material y mano de obra</t>
  </si>
  <si>
    <t>Circuito Enfr Daikin</t>
  </si>
  <si>
    <t>Circuito BC nueva</t>
  </si>
  <si>
    <t>CLI-03.04.15</t>
  </si>
  <si>
    <t>Purgadores</t>
  </si>
  <si>
    <t>Ud. Suministro e instalción purgadores de aire automático SpiroTop o similar. Uno en impulsión y otro en retorno. G1/2, de latón, material del flotador PP, PN10 bar, Temperatura máx 110 ºC.
Instalación en vertical. Incluye llave independizadora, aislamiento, pequeño material y mano de obra</t>
  </si>
  <si>
    <t>BC nueva</t>
  </si>
  <si>
    <t>Depósotos Inercia</t>
  </si>
  <si>
    <t>CLI-03.04.16</t>
  </si>
  <si>
    <t>Manómetros</t>
  </si>
  <si>
    <t>Ud. Suministro e instalación de manométros de glicerina MEI o similar de 100mm de diámetro. Caja de acero inox. Sistema de presión y conexión en latón. Precisión 1,6%. Fabricado según Norma EN-837-1. Escala de 0-6 bar. Con llave de corte y lira. Incluido pequeño material, totalmente instalado.</t>
  </si>
  <si>
    <t>BC nueva Imp/Ret</t>
  </si>
  <si>
    <t>Enf. Daikin Imp/Ret</t>
  </si>
  <si>
    <t>Bombeo Enf. Daikin</t>
  </si>
  <si>
    <t>CLI-03.04.17</t>
  </si>
  <si>
    <t>Termómetros</t>
  </si>
  <si>
    <t>Ud. Suministro e instalación de termómetro analógico WIKA A50.20 o similar de 100mm de diámetro nominal. Clase de exactitud 2 según DIN EN 13190. Con vaina en latón. Precisión 1,6%. Fabricado según Norma EN-837-1. Rango de medición de 0 ... +60 °C. Incluido pequeño material, totalmente instalado incluida pasta térmica.</t>
  </si>
  <si>
    <t>Total CLI-03.04</t>
  </si>
  <si>
    <t>CLI-03.05</t>
  </si>
  <si>
    <t>Contador Energía Térmica</t>
  </si>
  <si>
    <t>Ud. Suministro e instalación de Contador de energía térmica modelo Kamstrup 603 MC o similar para instalación ACS, DN80 (3"). Incluidas dos sondas de temperatura y caudalímetro. Compatible con protocolo de comunicaciones ModBus (o Mbus a determinar) RS485 para integración de señales en BMS Trend. 
De conformidad con EN 1434 y MID, el MULTICAL® 603 puede designarse un "integrador" con homologación y verificación de tipo independiente, y puede suministrarse bien como integrador separado o bien como contador completo con sondas de temperatura y caudalímetro montados según los requisitos la propiedad.
Debe disponer de 2 entradas para caudalímetro que pueden utilizarse tanto para caudalímetros electrónicos como mecánicos. Los pulsos de caudalímetro pueden programarse desde 0,001 hasta 300 pulsos/litro, y el integrador puede programarse para caudales nominales desde 0,6 hasta 15.000 m³/h. El integrador puede suministrarse con entradas para caudalímetro tanto conectadas galvánicamente o como aisladas galvánicamente.
La energía térmica puede visualizarse en kWh, MWh, GJ o Gcal, todas con siete u ocho dígitos representativos más la unidad de medición.
Alimentación de red de 24 VAC o 230 VAC, según necesidades.
Incluidos picajes para portasondas de temperatura, racores, pequeño material de fontaneria.
Incluida instalación de alimentación eléctrica bajo tubo de acero o acero-flex, protecciones magnetotérmica y diferencial,racores de conexionado y pequEño material.
Totalmente instalado, integrado en control BMS y probado.</t>
  </si>
  <si>
    <t>Enfriadora Nueva</t>
  </si>
  <si>
    <t>Enfriadora Climaveneta</t>
  </si>
  <si>
    <t>CLI-03.06</t>
  </si>
  <si>
    <t>Interruptor de flujo externo</t>
  </si>
  <si>
    <t>ud. suministro e instalación Interruptor flujo QVE1900 para sistemas hidráulicos, máx. voltaje corte 250 VAC, máx. corriente corte 15(8)A . PN10 desde DN32 a DN200 R 1", temperatura medio -20...85 °C. Totalmente instalado y probado.
Datos técnicos:
- Voltaje de conmutación: 250 VCC 
- Corriente de conmutación: 15 (8)A 
- Tipo de conexión: Terminales de rosca 
- Diámetro nominal de tubería: DN32 - DN200 
- Conectando el hilo de: R 1" 
- Salidas digitales: 1-pin , Libre potencial , Contacto intercambio 
- Presión nominal: PN 10 
- Temperatura media: -20…120 °C
- Temperatura ambiente: -20…85 °C
- Material, cuerpo valvular: Brass 
- Grado de protección: IP65 
- Dimensiones (AxHxF): 108 x 70 x 132 mm
- Garantía: 60 meses</t>
  </si>
  <si>
    <t>Total CLI-03</t>
  </si>
  <si>
    <t>ELE-04</t>
  </si>
  <si>
    <t>ELECTRICIDAD</t>
  </si>
  <si>
    <t>ELE-04.01</t>
  </si>
  <si>
    <t>Desmontaje Instalación Eléctrica Actual</t>
  </si>
  <si>
    <t>Ud. Desmontaje instalación eléctrica de conjunto de cuatro enfriadoras que quede fuera de servicio u obsoleta debida a la sustitución por un nuevo cuadro eléctrico de climatización en la cubierta, incluyendo: cuadros eléctricos, aparamenta, cableado de fuerza, control y maniobra, tubos, canales y canaletas soportación o pequeño material en el propio cuadro, líneas y soportación desde el cuadro de cimatización de planta hasta cada una de las cuatro enfriadoras. En general, todo elemento de la instalación eléctrica de fuerza, maniobra y control que afecte en cualquier grado a la instalación de climatización de la cubierta y que quede fuera de servicio antes o durante la implatación de los trabajos a los que hace referencia este proyecto. Incluye entrega a gestor de residuos autorizado.</t>
  </si>
  <si>
    <t>ELE-04.02</t>
  </si>
  <si>
    <t>Nuevo Cuadro Climatización cubierta</t>
  </si>
  <si>
    <t>ELE-04.02.01</t>
  </si>
  <si>
    <t>Armario</t>
  </si>
  <si>
    <t>ELE-04.02.02</t>
  </si>
  <si>
    <t>Placa de montaje cuadro eléctrico</t>
  </si>
  <si>
    <t>Ud. Placa de montaje ciega. Dimensiones: 1400 x An es 800 mm. Accesorio de montaje multiuso. Ubicación de montaje de deslizamiento escalonado o fijación directa en los tornillos posteriores (tornillos M8). 300 Kg de carga admisible. Acero galvanizado. Color blanco.</t>
  </si>
  <si>
    <t>ELE-04.02.03</t>
  </si>
  <si>
    <t>Canaleta cuadro</t>
  </si>
  <si>
    <t xml:space="preserve">Ud. Canaleta 60x30. Gris. Para conducción de cables en el interor del cuadro. </t>
  </si>
  <si>
    <t>ELE-04.02.04</t>
  </si>
  <si>
    <t>Carril DIN cuadro</t>
  </si>
  <si>
    <t>Ud. Carril DIN simétrico de 35 mm</t>
  </si>
  <si>
    <t>ELE-04.02.05</t>
  </si>
  <si>
    <t>Borna conexión carril</t>
  </si>
  <si>
    <t>Ud. Bona de conexión de carril DIN para formar los borneros: X0 (Fuerza), X1 (Maniobra) y X2(Control BMS). Varias medidas</t>
  </si>
  <si>
    <t>ELE-04.02.06</t>
  </si>
  <si>
    <t>Selector M0A puerta cuadro</t>
  </si>
  <si>
    <t>Ud. Selector 3 posiciones Harmony XB4 Schneider o similar. 2 contactos) NA, para montaje en puerta de cuadro. Incluida inscripción "M- 0 - A" + "Nombre del circuito" en placa troquelada.</t>
  </si>
  <si>
    <t>Bomba 1 circuladora Daikin</t>
  </si>
  <si>
    <t>Bomba 2 circuladora Daikin</t>
  </si>
  <si>
    <t>ELE-04.02.07</t>
  </si>
  <si>
    <t>Pilotos señalización puerta cuadro</t>
  </si>
  <si>
    <t>Ud. Piloto luminoso led 230v Harmony XB5 o similar (verde para estado, rojo para alarma). Instalado</t>
  </si>
  <si>
    <t>Verde Estado</t>
  </si>
  <si>
    <t>Rojo Alarma</t>
  </si>
  <si>
    <t>ELE-04.02.08</t>
  </si>
  <si>
    <t>Pletinas distribución eléctrica</t>
  </si>
  <si>
    <t>Ud. Barras colectoras o embarrado  de cobre para distribución de potencia y protección eléctrica para corrientes hasta 630 A con soportes aislantes. (3F+N+T). Sección transversal del embarrado 32x8 mm.
Protegido contra contactos directos y aislado según Reglamento Electrotécncio de Baja Tensión.
Incluida pp. de piezas. Totalmente instalado y probado.</t>
  </si>
  <si>
    <t>Total ELE-04.02</t>
  </si>
  <si>
    <t>ELE-04.03</t>
  </si>
  <si>
    <t>Protecciones y aparamenta eléctrica</t>
  </si>
  <si>
    <t>ELE-04.03.01</t>
  </si>
  <si>
    <t>Interruptor Corte en carga de Cabecera Cuadro distribución</t>
  </si>
  <si>
    <t>Ud. Suministro e Instalación de Interruptor de corte en carga de cabecera entrada al cuadro climatización de cubierta ComPacT NSX400NA AC 4P4R 400A. Totalmente instalado, ajustado y probado.
Características según IEC 60947-3: 
Ie, corriente nominal de empleo: AC-22A, estado 1 400 A CA 50/60 Hz 220/230/240 V; AC-23A, estado 1 400 A CA 50/60 Hz 220/230/240 V
Icm, poder de cierre en cortocircuito: 330 kA con interruptor automático aguas arriba; 7,1 kA solo interruptor-seccionador
Icw, intensidad de corta duración admisible: 5 kA durabilidad eléctrica 1 s; 5 kA durabilidad eléctrica 3 s; 1,93 kA durabilidad eléctrica 20 s
Ui, tensión nominal de aislamiento: 800 V CA 50/60 Hz
Código poder de corte: DE
Tipo de control: maneta
Con indicador de posición</t>
  </si>
  <si>
    <t>ELE-04.03.02</t>
  </si>
  <si>
    <t>Protección línea alimentación Bomba de Calor nueva 3P+ bobina disp diff</t>
  </si>
  <si>
    <t>Ud. Suministro e Instalación de Protección Magnetotémica y diferencial de cabecera de la línea de alimentación nueva Bomba de calor. Consta de: Interruptor automatico Schneider ComPacT NSXm100E 16kA AC 4P 100A Micrologic 4.1 ELINK o similar (ABB primera marca). Totalmente instalado, ajustado y probado</t>
  </si>
  <si>
    <t>ELE-04.03.02.01</t>
  </si>
  <si>
    <t>Interruptor automático protección línea alimentación Bomba de calor</t>
  </si>
  <si>
    <t>Ud. suministro e instalación Interruptor automatico ComPacT NSX250H 70kA AC 3P3R 250A TMD. Totalmente instaldo y probado
Características:
Categoría de empleo A
Capacidad de corte: H 70 kA 415 V CA
100 kA Icu en 220/240 V CA 50/60 Hz acorde a IEC 60947-2
70 kA Icu en 380/415 V CA 50/60 Hz acorde a IEC 60947-2
65 kA Icu en 440 V CA 50/60 Hz acorde a IEC 60947-2
50 kA Icu en 500 V CA 50/60 Hz acorde a IEC 60947-2
35 kA Icu en 525 V CA 50/60 Hz acorde a IEC 60947-2
10 kA Icu en 660/690 V CA 50/60 Hz acorde a IEC 60947-2
85 kA Icu en 240 V CA 50/60 Hz acorde a UL 60947-4-1
65 kA Icu en 480 V CA 50/60 Hz acorde a UL 60947-4-1
15 kA Icu en 600 V CA 50/60 Hz acorde a UL 60947-4-1
Ui, Tensión nominal de aislamiento: 800 V CA 50/60 Hz</t>
  </si>
  <si>
    <t>ELE-04.03.02.02</t>
  </si>
  <si>
    <t>Relé diferencial</t>
  </si>
  <si>
    <t>Ud. Suministro e instalación relé diferencial Schneider  RH99M 220a240Vca 50/60/400Hz. totalmente instalado y probado.</t>
  </si>
  <si>
    <t>ELE-04.03.02.03</t>
  </si>
  <si>
    <t>Bobina de disparo</t>
  </si>
  <si>
    <t>Ud. Suministro e instalación bobina de disparo MX para interruptores Compact NSX, tensión nominal de 220 a 240 V CA 50/60 Hz, o de 208 a 277 V CA 60 Hz. ;pueden equiparse con 1 bobina MX o 1 MN</t>
  </si>
  <si>
    <t>ELE-04.03.02.04</t>
  </si>
  <si>
    <t>Toroidal diferencial cerrado</t>
  </si>
  <si>
    <t>Ud. suministro e instalación Toroidal cerrado tipo A;  250A; 120 mm.</t>
  </si>
  <si>
    <t>Total ELE-04.03.02</t>
  </si>
  <si>
    <t>ELE-04.03.03</t>
  </si>
  <si>
    <t>Interruptor Diferencial 2P</t>
  </si>
  <si>
    <t>Ud. Interruptor diferencial; Acti9 iID; 2P; 40A; 30mA AC Schneider o simlar. 2P con corriente nominal de 40A, sensibilidad de 30mA con clase de protección de tipo CA. Protege contra descargas eléctricas por contacto directo o indirecto y peligros de incendios. Desconexión de circuitos eléctricos en caso de fallo a tierra. Capacidad nominal de corte y cortocircuito (Im/Ι Δm) es de 1500 A. La corriente de cortocircuito nominal condicional (Inc/Ι Δc) es de 10kA. La resistencia mecánica alcanza los 20.000 ciclos y la resistencia eléctrica alcanza los 15.000 ciclos. El voltaje de funcionamiento del Ue es de 220VAC a 240VAC. La tensión de aislamiento nominal Ui es de 500 VCA. La tensión de resistencia de impulsos nominal Uimp es de 6 kV. La frecuencia es de 50Hz o 60Hz. Es montable en carril DIN. La anchura en los lotes de 9mm es de 4. El color del producto es blanco (RAL9003). Las dimensiones son (An.) 36mm x (Alt.) 91mm x (Prof.) 73,5mm. El peso es de 0,21 kg. Posee un grado de protección IP20 (según la norma IEC/EN 60529) y se convierte en IP40 una vez en armario modular. La temperatura de funcionamiento es de -5°C a 60°C. La temperatura de almacenamiento es de -40°C a 85°C.</t>
  </si>
  <si>
    <t>ELE-04.03.04</t>
  </si>
  <si>
    <t>Interruptor Magnetotérmico 2P</t>
  </si>
  <si>
    <t xml:space="preserve">ud.  interruptor automático magnetotérmico; Acti9 iC60N o similar; 2P; 6 A 16 A y ; curva C; 6000 A/10 kA de baja tensión, montaje en carril DIN, poder de corte (conforme a IEC/EN 60898-1) 6000A a 400VCA. </t>
  </si>
  <si>
    <t>2x16A</t>
  </si>
  <si>
    <t>1x6A Maniobra</t>
  </si>
  <si>
    <t>ELE-04.03.05</t>
  </si>
  <si>
    <t>Interruptor Diferencial 3P Bombas circuladoras</t>
  </si>
  <si>
    <t>ud. Interruptor diferencial ACTI9 iID40 o similar 3PN 63A 30mA A RCCB. Circuito bombas circuladoras</t>
  </si>
  <si>
    <t>ELE-04.03.06</t>
  </si>
  <si>
    <t>Guardamotor Bomba Circuladora</t>
  </si>
  <si>
    <t>Ud. Interruptor automático/diyuntor de motor Schneider TeSys o similar GV de 3 polos (3P), 1 A/690 V, para aplicaciones de motores trifásicos a 400 V, de regulaciones térmicas de 9-13 A, con disparo magnético a 13 x In y poder de corte Icu de 100 kA a 400 V. Conexión mediante bornes de tornillo. Control de marcha/paro por pulsador garantizado para 100 000 ciclos AC-3. Certificado por diversas normas (IEC, UL, CSA, CCC, EAC, Marine, ATEX), cumple la norma Green Premium (RoHS/REACh).
Incluye dos contactos auxiliares 1NA + 1NC para maniobras.</t>
  </si>
  <si>
    <t>B1 Enf. Daikin</t>
  </si>
  <si>
    <t>B2 Enf. Daikin</t>
  </si>
  <si>
    <t>ELE-04.03.07</t>
  </si>
  <si>
    <t>Contactor Bomba Recirculación ACS</t>
  </si>
  <si>
    <t>Ud. Contactor maniobra arranque bomba TeSys D Contactor - 3P(3 NO) -AC-3 - &lt;= 440 V 6 A - 230 V AC o similar.
Incluye 2 contactos NA para maniobras.</t>
  </si>
  <si>
    <t>ELE-04.03.08</t>
  </si>
  <si>
    <t>Réle electromecánico maniobra</t>
  </si>
  <si>
    <t>Ud. Relé rxm con ltb + led y zócalo determinales mezclados, 2nanc 10A, bobina a 230vac Schneider o similar.
Incluye 2NA + 2NC para maniobras.</t>
  </si>
  <si>
    <t>Estados físicos</t>
  </si>
  <si>
    <t>Alarmas físicas</t>
  </si>
  <si>
    <t>ELE-04.03.09</t>
  </si>
  <si>
    <t>Enchufe carril</t>
  </si>
  <si>
    <t>Ud. Enchufe carril din Acti9 iPC; 2P+T; 250V Schneider o similar</t>
  </si>
  <si>
    <t>Total ELE-04.03</t>
  </si>
  <si>
    <t>ELE-04.04</t>
  </si>
  <si>
    <t>Línea alimentación Bomba calor nueva</t>
  </si>
  <si>
    <t>m. Cable flexible 1x95 mm2 EXZHELLENT Class 1000 V RZ1-K (AS) 0,6/1 kV libre de halógenos General Cable o AFUMEX PRYSMIAN o similar; con cubierta exterior de Poliolefina termoplástica de color verde; flexible clase 5 de halógenos clase 5 flexible; (3Ph+PE). Incluido tendido conexionado y materiales de accesorios con p.p. de cajas de paso. Instalación bajo tubo o bandeja de acero galvanizado o plástica para intemperie debidamente soportados. Bajo Normativa y Reglamento REBT. El conductor ira identificado en los extremos y puntos intermedios  de donde viene a donde va y el circuito al que corresponde.Todos los conductores irán marcados para la identificación de fases, así como del circuito que corresponde, de donde procede y a donde va. La marcación mediante etiquetas identificativas se hará desde el comienzo al final y en puntos intermedios. Medida la longitud realmente ejecutada.</t>
  </si>
  <si>
    <t>ELE-04.05</t>
  </si>
  <si>
    <t>Línea alimentación bombas hidráulicas circuladoras</t>
  </si>
  <si>
    <t>ML. Suministro e instalación de Línea de alimentación 4x4mm2 de cuadro secundario a caja de bornes de torre, cobre, tipo  CABLE RZ1-K 0,6/1KV (AS) 4G4 VERDE, apantallado (libre de halogenos clase 5 flexible en manguera 0,6/1 KV de polietileno reticulado (XLPE) de 4x4 mm2. (3Ph+PE)) AFUMEX PRYSMIAN o GENERAL CABLE o similar , incluido tendido conexionado y materiales de accesorios con p.p. de cajas de paso. Instalación bajo tubo o bandeja de acero galvanizado debidamente soportados. Bajo Normativa y Reglamento REBT. El conductor ira identificado en los extremos y puntos intermedios  de donde viene a donde va y el circuito al que corresponde.Todos los conductores irán marcados para la identificación de fases, así como del circuito que corresponde, de donde procede y a donde va.La marcación mediante etiquetas identificativas se hará desde el comienzo al final y en puntos intermedios. De longitud adecuada a los trabajos a realizar.</t>
  </si>
  <si>
    <t>B1-Daikin</t>
  </si>
  <si>
    <t>B2-Daikin</t>
  </si>
  <si>
    <t>ELE-04.06</t>
  </si>
  <si>
    <t>Medición Energía Eléctrica</t>
  </si>
  <si>
    <t>ELE-04.06.01</t>
  </si>
  <si>
    <t/>
  </si>
  <si>
    <t>Contador energía eléctrica</t>
  </si>
  <si>
    <t>Ud. Contador de energía eléctrica trifásico indirecto Circutor CEM-D311 o similar. Instalación en carril DIN estándar.
Características:
- Clase 1 en energía activa (Clase B según MID), Clase 2 en energía reactiva.
- Comunicaciones RS-485, protocolo Modbus-RTU.
- 4 módulos de carril DIN
- Rango medida (V): 3x127(230)…3x230(400)V
- Rango medida (A): …/5A o …/1A
- Conforme a las normas EN 50470 (normativa europea MID) o IEC 62052-11
- El equipo tiene una batería de litio de 3.6V. La precisión del RTC es &gt; 0.5s/día.(1)
- El Backlight azul del display LCD permite leer el equipo en condiciones de poca luz.
- 2 teclas, para moverse entre las diferentes pantallas de visualización y poder configurar las comunicaciones.
- Tamaño (mm) ancho x alto x fondo: 71.5 x 90 x 74 (mm)
Totalmente instalado y probado, incluido pequeño material y pp.</t>
  </si>
  <si>
    <t>ELE-04.06.02</t>
  </si>
  <si>
    <t>Transformadores de corriente para contadores eléctricos</t>
  </si>
  <si>
    <t>ud. Transformador de corriente alterna de núcleo abierto para contadores de energía eléctrica STQ-24 200/5A , rango de medida de corriente:100 A a 300 A.
Totalamente instalado y probado.</t>
  </si>
  <si>
    <t>Enfr. Daikin</t>
  </si>
  <si>
    <t>Enf. Climaveneta</t>
  </si>
  <si>
    <t>Enf. Nueva</t>
  </si>
  <si>
    <t>Total ELE-04.06</t>
  </si>
  <si>
    <t>ELE-04.07</t>
  </si>
  <si>
    <t>Bandeja aislante para exteriores</t>
  </si>
  <si>
    <t>ML. Suministro y montaje de bandeja 66 aislante perforada Unex 60x150 mm en U23X con tapa de un compartimento color gris RAL 7035 ref. 66150, o técnicamente equivalente aprobada por la propiedad. Montada sobre soportes horizontales con parte proporcional de uniones y fijaciones a soportes. Prestaciones según norma EN 61537:2007; Temperatura de transporte, almacenaje, instalación y servicio de -20°C a 60°C. Ensayo de seguridad CTA (Carga Trabajo Admisible) Tipo I plena carga a la máxima temperatura declarada y sin restricción en la ubicación de las uniones. Resistencia al impacto de 20J a la mínima temperatura declarada de -20°C. Protección contra los impactos mecánicos externos IK10 s/ EN 62262:2002. Retención de la cubierta de acceso al sistema: solo abrible con herramientas s/EN 50085-2-1. Diseñada para ir instalada en interiores y exteriores UV. Resistencia a la corrosión s/EN 61537:2007, agentes químicos ISO/TR 10358 y DIN 8061. Libre de sustancias peligrosas (RoHS II). El fabricante acreditará el cumplimiento de la norma EN 61537 con homologaciones y marcados de calidad emitidos por organismos de normalización y certificación internacionalmente reconocidos</t>
  </si>
  <si>
    <t>ELE-04.08</t>
  </si>
  <si>
    <t>Tubo conducciones eléctricas</t>
  </si>
  <si>
    <t>ML. Tubo AISCAN-TME metalico o plástica para intemperie enchufable diametro 25mm. Las características técnicas según norma une-en 61386-21 son que la temperatura de utilización es de -45º + 400ºC y resistencia a la compresión &gt;4000 N y la resistencia al impacto &gt;20J A -45ºC resistencia a la corrosión de sistemas de tubos media. No es propagador de la llama, Interior con pintura anticorrosiva. Los accesorios a utilizar _mtme (obturando uniones). La instalación de este producto se realizará según instrucciones del R.B.T. Incluidas curvas, codos, racores, cajas y todas las piezas hasta la conexión con el equipo. ). Incluido tendido conexionado y materiales de accesorios con p.p. de cajas de paso. Instalación bajo tubo o bandeja de acero galvanizado o plástica para intemperie debidamente soportados.</t>
  </si>
  <si>
    <t>Total ELE-04</t>
  </si>
  <si>
    <t>BMS-05</t>
  </si>
  <si>
    <t>BMS CONTROL</t>
  </si>
  <si>
    <t>BMS-05.01</t>
  </si>
  <si>
    <t>Desmontaje Inst. Control BMS</t>
  </si>
  <si>
    <t>Ud. Desmontaje circuitos de control BMS desde el interior cuadro hasta elemento controlado (circuito completo incluyendo aparamenta). Incluye conductores, canalizaciones, tubos, cajas y, en general, todos los elementos de la instalación que queden fuera de servicio por la actuación. Se retirarán las canalizaciones de tubos que no conduzcan ya a elementos al estar fuera de uso o para retirar en esta fase. En general cualquier elemento que sea necesario retirar y entregar a gestor de residuos autorizado para dejar la zona de montaje lista para recibir el nuevo equipamiento. Incluso traslado de material a punto limpio correspondiente. incluyendo: achatarramiento, traslado y gestión de residuos adecuados a normativa relacionada con los distintos materiales a retirar.</t>
  </si>
  <si>
    <t>BMS-05.02</t>
  </si>
  <si>
    <t>Armario / Cuadro Control BMS</t>
  </si>
  <si>
    <t>Ud. Armario de control BMS totalmente instalado, cableado y probado. Inclye placas troqueladas de identificación  de circuitos y el propio cuadro, identificación de aparamenta, anillas de identificadión de cables, pequeño material portaesquemas plástico rígido tamaño A4 instalado en la puerta. Incluye todos elementos de alimentación, protección, maniobra, control BMS (excepto PLC's y F/A) y cableado completo, borneros de potencia/alimentación, maniobra, protección tierra y control (entrada-salida del cuadro), marcado de aparamenta y cableado de cada uno de los circuitos, elementos de distribución de cables, canaletas, tubos, etc; elemetos de sujección de aparamenta (carril DIN). Los pasacables se harán por la parte baja del cuadro y quedarán obturados con los mecanismos adecuados, racores, etc. Todo bajo normativas actuales y REBT. Ubicación en planta baja (según indicaciones de la Propiedad).
Cableado potencia/alimentación, azul, negro, marrón, gris. Cableado protección tierra amarillo-verde.
Cableado maniobra a 230V rojo, a 24V azul oscuro, a 12V blanco
Bornes de paso de material aislante, conexión por tornillo en ambos lados. Mano de obra y pruebas de taller homologado por el fabricante. Material auxiliar y accesorios. Incluso señalización de riesgo eléctrico.
Se exigirá a la entrega del cuadro un protocolo de ensayo expedido por el fabricante del mismo en el que se indicaran tensiones de prueba, resistencias de aislamiento, rigidez dieléctrica, esfuerzos mecánicos, etc.
Se exigirán esquemas de fuerza, maniobra y control as built.
Totalmente Instalado, cableado y probado.</t>
  </si>
  <si>
    <t>BMS-05.02.01</t>
  </si>
  <si>
    <t>Ud. El armario compacto de montaje mural Spacial CRN Schneider o similar. Dimensiones 1200mmx600mmx300mm (altoxanchoxfondo), RAL 7035. Se compone de un cuerpo, una placa prensaestopas, una puerta y una cerradura. Material: acero (cuerpo). Nivel de protección IP66 e IK10. Parte posterior soldada de doble perfil que forma un área sellada protegida, laterales hechos de una única sección plegada. Tipo de puerta liso, 1 puerta(s) y el lado de apertura de la puerta reversible. Con una cerradura de doble barra de 3 mm. Acabado en superficie de polvo de epoxi-poliéster, brillante. homologado como producto green premium y certificación c.UL. Bajo norma IEC 62208.</t>
  </si>
  <si>
    <t>BMS-05.02.02</t>
  </si>
  <si>
    <t>Placa de montaje</t>
  </si>
  <si>
    <t>Ud. Placa de montaje ciega . Dimensiones: 1200 x An es 600 mm. Accesorio de montaje multiuso. Ubicación de montaje de deslizamiento escalonado o fijación directa en los tornillos posteriores (tornillos M8). Acero galvanizado. Color blanco.</t>
  </si>
  <si>
    <t>BMS-05.02.03</t>
  </si>
  <si>
    <t xml:space="preserve">Ud. Canaleta 60x30. Gris. Para conducción de cables en el interor del cuadro. Instalada </t>
  </si>
  <si>
    <t>BMS-05.02.04</t>
  </si>
  <si>
    <t>Carril DIN</t>
  </si>
  <si>
    <t>BMS-05.02.05</t>
  </si>
  <si>
    <t>BMS-05.02.06</t>
  </si>
  <si>
    <t>Interruptor Diferencial</t>
  </si>
  <si>
    <t>Cabecera cuadro</t>
  </si>
  <si>
    <t>BMS-05.02.07</t>
  </si>
  <si>
    <t>Interruptor Magnetotérmico</t>
  </si>
  <si>
    <t xml:space="preserve">Ud. Interruptor automático magnetotérmico marca SIEMENS, SCHNEIDER ó ABB 3 polos 25 kA/415V curva D (de calibre según necesidades). Con dos contactos auxiliares NA/NC
 </t>
  </si>
  <si>
    <t>2x16A Cabecera cuadro</t>
  </si>
  <si>
    <t>2x6A</t>
  </si>
  <si>
    <t>BMS-05.02.08</t>
  </si>
  <si>
    <t>BMS-05.02.09</t>
  </si>
  <si>
    <t>Total BMS-05.02</t>
  </si>
  <si>
    <t>BMS-05.03</t>
  </si>
  <si>
    <t>Fuente de alimentación</t>
  </si>
  <si>
    <t>Ud. Suministro e instalación Fuente de alimentación 230/24 Vpara montaje en carril DIN. Montada en Cuadro Eléctrico Secundario.</t>
  </si>
  <si>
    <t>BMS-05.04</t>
  </si>
  <si>
    <t>Controlador de Integración TONN</t>
  </si>
  <si>
    <t>ud. Controlador de integración TONN8 o TONN9 (W02-8250-24) de Trend con Wifi y licencia de 250 puntos de proxy. Totalmente instalado y probado.</t>
  </si>
  <si>
    <t>BMS-05.05</t>
  </si>
  <si>
    <t>Kit de IQ5-00-24 &amp; IQ5-IO-16UIO</t>
  </si>
  <si>
    <t>Ud. Kit de IQ5-00-24 &amp; IQ5-IO-16UIO de Trend con 16 señales de entrada/salida universales para la integración de las señales de control según solicitud. Para montaje en carril DIN. Totalmente instalado, comunicando con el IQvision de RTVE.</t>
  </si>
  <si>
    <t>BMS-05.06</t>
  </si>
  <si>
    <t>Módulos Entradas/Salidas IQ5</t>
  </si>
  <si>
    <t>Ud. Módulo de E/S IQ5 (IQ5-IO-16UIO) de Trend con 16 señales de entrada/salida universales para la integración de las señales de control según solicitud. Para montaje en carril DIN. Totalmente instalado, comunicando con el IQvision de RTVE.</t>
  </si>
  <si>
    <t>BMS-05.07</t>
  </si>
  <si>
    <t>Licencia Base IQ5</t>
  </si>
  <si>
    <t>Ud. IQ5 licencia base 50 puntos de Trend</t>
  </si>
  <si>
    <t>BMS-05.08</t>
  </si>
  <si>
    <t>Sensor Temperatura Exterior</t>
  </si>
  <si>
    <t>Ud. Suministro y montaje de sensor temperatura NTC 10k aire  exterior Trend tipo TB/TO. Protegida mediente visera de la radiación directa del sol y situada en el lado norte del edificio y flujo de aire sin obstrucciones. Instalación bajo tubo de acero rígido galvanizado para exteriores. Incluso material complementario, pequeño material, cajas estancas, racores, mano de obra de instalación, pruebas, regulación y puesta en marcha. 
Montaje del protector meteorológico y la sonda hacia abajo (o horizontal, según el fabricante).</t>
  </si>
  <si>
    <t>BMS-05.09</t>
  </si>
  <si>
    <t>Sondas Temperatura inmersión con Vaina TB/TI-S+WB150</t>
  </si>
  <si>
    <t>Ud. Suministro y montaje de sensor temperatura de inmersión Trend tipo TB/TI con rango -30º a 110ºC. Largo vástago adecuado para cada aplicación. Vaina apropiada y de la misma marca que el sensor. Aplicación de pasta térmica. Instalación bajo tubo de acero rígido galvanizado para exteriores. Incluso material complementario, pequeño material, cajas estancas, racores, mano de obra de instalación, pruebas, regulación y puesta en marcha. Medida la ud instalada, probada, regulada y funcionando.</t>
  </si>
  <si>
    <t>Imp-Ret Nueva</t>
  </si>
  <si>
    <t>Imp-Ret Daikin</t>
  </si>
  <si>
    <t>Imp-Ret Climaveneta</t>
  </si>
  <si>
    <t>BMS-05.10</t>
  </si>
  <si>
    <t>Líneas cable 2x0.75mm2 trenzado y apantallado (Periféricos)</t>
  </si>
  <si>
    <t>Ud. Cable y tendido de señales de instrumentación, bajo tubo de acero y manguera apantallada, libre de halógenos y no propagadora de llama 0.6/1kV: CABLE necesario PARA PERIFÉRICOS DEL SISTEMA DE CONTROL. Formado por 2 conductores trenzados de cobre apantallados de 0.75 mm2 TREND o similar, bajo tubo de acero, incluso instalación, abrazaderas, racores y grapas de sujeción, cajas de derivación, etiquetado, pequeño material, conexionado, gestión, pruebas, etc. Incluye instalación de sondas y distintos periféricos: CONEXIONADO eléctrico y electrónico de los diferentes elementos de campo y comprobación de funcionamiento de todos los elementos, así como montaje de los equipos, maniobra en cuadros, cableado, conexionado, puesta en marcha, ajustes, pruebas, etc. y cableado de armarios de control.  Comprobación y verifición del cableado. Incluso pequeño material. Equipos y cableado totalmente instalada, probado y funcionando.</t>
  </si>
  <si>
    <t>Sondas Tª Inmersión</t>
  </si>
  <si>
    <t>Sonda Temp. Ext.</t>
  </si>
  <si>
    <t>Contadores Témicos (bus)</t>
  </si>
  <si>
    <t>Contadores Eléctricos (bus)</t>
  </si>
  <si>
    <t>BMS-05.11</t>
  </si>
  <si>
    <t>Líneas cable UTP comunicaciones</t>
  </si>
  <si>
    <t>m.  suministro e instalación cable U/UTP no propagador de la llama de 4 pares trenzados de cobre, categoría 6, reacción al fuego clase Dca-s2,d2,a2 según UNE-EN 50575, con conductor unifilar de cobre, aislamiento de polietileno y vaina exterior de poliolefina termoplástica LSFH libre de halógenos, con baja emisión de humos y gases corrosivos, de 6,2 mm de diámetro. Incluso accesorios y elementos de sujeción.
Para comunicación con Red de CRTVE. Totalmete instalacdo y probado.</t>
  </si>
  <si>
    <t>Rack - Controlador</t>
  </si>
  <si>
    <t>Rack - IQ5</t>
  </si>
  <si>
    <t>BMS-05.12</t>
  </si>
  <si>
    <t>Pantalla táctil</t>
  </si>
  <si>
    <t>ud. suministro e instalación pantalla táctil capacitiva view10-24VDC, 24V cc, pantalla TFT de 10" para uso con IQvision, TONN. Montada en la puerta de armario o cuadro de control BMS. Totalmente instalado, cableado y probado. Incluido pequeño material y pp.</t>
  </si>
  <si>
    <t>BMS-05.13</t>
  </si>
  <si>
    <t>Tarjeta Modbus enfriadora Daikin EWYQ180DAYNP</t>
  </si>
  <si>
    <t>ud. suministro e instalción tarjeta de identificación/dirección EKACPG de Daikin para señales integradas de BMS. Comunicación Modbus. Totalmente instalado, cableado y probado. Incluido pequeño material y pp.</t>
  </si>
  <si>
    <t>BMS-05.14</t>
  </si>
  <si>
    <t>Ingeniería de Programación BMS</t>
  </si>
  <si>
    <t>Ud. Desarrollo de la ingeniería de programación, diseño de los gráficos, imágenes y pantallas de instalación, esquemas principio y ficheros para el Puesto Central del Sistema de Gestión Centralizada del edificio/instalación IQVISION de TREND de RTVE.
Incluye:
Trabajos de ingeniería y programación del controlador existente (IQ 412, Lan 15/05 16 ACS EPR). Diseño de pantallas (SCADA) para el puesto central
Trabajos de configuración y programación en el Sistema de Gestión, Supervisor/es y Pasarelas, de la integración multiprotocolo de equipos terceros tales como los protocolos: Bacnet IP, ModBus o similar, entre el Sistema de Control y los distintos Subsistemas o Equipos a integrar  necesarios para la monitorización y supervisión.
Verificación de conexionado de señales según se especifica en la lista de puntos del Sistema de Control, Verificación de la correcta recepción de señales de cada equipo para su integración.
Realización de la puesta en marcha tras la programación en Iqvision, con la confección del listado de puntos con la verificación y comprobación de los mismos realizados en la puesta en marcha, con emision de certificado por parte del instalador de la realización de las pruebas y su correcto funcionamiento.
Eliminación de programación (software y gráficos anteriores).
Entrega de documentación: back-up programación, memoria de funcionamiento, esquema de arquitectura y esquemas eléctricos, cableado y conexiones.
Se considerará finalizada una vez sea chequeado por parte de RTVE el correcto funcionamiento de las ordenes enviadas desde el puesto de mando central del IQVISION.</t>
  </si>
  <si>
    <t>BMS-05.15</t>
  </si>
  <si>
    <t>Listado y chequeo de puntos, Pruebas y Puesta en Marcha BMS</t>
  </si>
  <si>
    <t>BMS-05.16</t>
  </si>
  <si>
    <t>Instalación eléctrica de alimentación</t>
  </si>
  <si>
    <t>BMS-05.16.01</t>
  </si>
  <si>
    <t>Interruptor diferencial</t>
  </si>
  <si>
    <t>BMS-05.16.02</t>
  </si>
  <si>
    <t>ud.  interruptor automático magnetotérmico; Acti9 iC60N o similar; 2P; 16 A; curva C; 6000 A/10 kA de baja tensión, montaje en carril DIN, poder de corte (conforme a IEC/EN 60898-1) 6000A a 400VCA.</t>
  </si>
  <si>
    <t>BMS-05.16.03</t>
  </si>
  <si>
    <t>Línea de alimentación</t>
  </si>
  <si>
    <t>ML. Suministro e instalación de Línea de alimentación de cuadro de Climatización de planta baja a cuadro secundario BMS de 3x2,5mm2, cobre, tipo  CABLE RZ1-K 0,6/1KV (AS) 3G2,5 VERDE (libre de halógenos clase 5 flexible en manguera 0,6/1 KV de polietileno reticulado (XLPE). (Ph+N+PE)) AFUMEX PRYSMIAN o GENERAL CABLE o similar , incluido tendido conexionado y materiales de accesorios con p.p. de cajas de paso. Instalación bajo tubo o bandeja de acero galvanizado debidamente soportados. Bajo Normativa y Reglamento REBT. El conductor ira identificado en los extremos y puntos intermedios  de donde viene a donde va y el circuito al que corresponde.Todos los conductores irán marcados para la identificación de fases, así como del circuito que corresponde, de donde procede y a donde va. La marcación mediante etiquetas identificativas se hará desde el comienzo al final y en puntos intermedios.Medida la longitud realmente ejecutada.</t>
  </si>
  <si>
    <t>Total BMS-05.16</t>
  </si>
  <si>
    <t>Total BMS-05</t>
  </si>
  <si>
    <t>AUX-06</t>
  </si>
  <si>
    <t>MEDIOS AUXILIARES</t>
  </si>
  <si>
    <t>AUX-06.01</t>
  </si>
  <si>
    <t>Medios Auxiliares</t>
  </si>
  <si>
    <t>Ud. Medios auxiliares para la realización de trabajos en la cubierta ( sustitución de equipo de climatización, retirada equipo climatización, retirada cubo rtve). Grúa autopropulsada, de gran altura y alcance (más de 8 pisos en vertical y gran alcance en horizontal). Incluyendo: transporte de contrapesos ida y vuelta. Incluyendo trabajos en festivo o no laborables y en horario nocturno. 
Incluso trámites y gestión de permiso local con el Ayto para la correcta ubicación de la grúa móvil si se requiere.</t>
  </si>
  <si>
    <t>Total AUX-06</t>
  </si>
  <si>
    <t>PRO-07</t>
  </si>
  <si>
    <t>DOCUMENTACIÓN, PROYECTO TÉCNICO Y TRÁMITES</t>
  </si>
  <si>
    <t>PRO-07.01</t>
  </si>
  <si>
    <t>Limpieza final de obra</t>
  </si>
  <si>
    <t>Ud. Limpieza industrial al final de la obra en todas las zonas donde se han desarrollado actuaciones, incluyendo los trabajos de eliminación de la suciedad y el polvo acumulado en paramentos y carpinterías, limpieza y desinfección, limpieza de cristales y carpinterías exteriores, eliminación de manchas y restos de yeso y mortero adheridos en suelos y otros elementos, recogida y retirada de plásticos, cartones, secciones residuales de tubo, conducto, valvulería, aislamiento, todo ello junto con los demás restos de fin de obra depositados en el contenedor de residuos para su transporte a vertedero autorizado.</t>
  </si>
  <si>
    <t>PRO-07.02</t>
  </si>
  <si>
    <t>Proyecto Técnico de Legalización</t>
  </si>
  <si>
    <t>Ud. Redacción y visado de proyecto técnico de legalización de las instalaciones de climatización y eléctricas del edificio, confeccionado por técnico facultado y perfectamente desarrollado para presentar a su legalización con indicación expresa de cálculos y cumplimiento de normativa de instalaciones correspondiente, incluso certificado de Dirección de Obra consistente en la Dirección técnica desarrollada por técnico facultado y desarrollo de la coordinación de Seguridad y Salud en la fase de ejecución, perfectamente terminados para su legalización y visado, con p.p. registros oficiales necesarios del colegio profesional correspondiente, Comunidad o Ayuntamiento, asi como el pago de tasas de organismos oficiales o entidades competentes. Medida la unidad una vez entregado el proyecto a la propiedad.</t>
  </si>
  <si>
    <t>PRO-07.03</t>
  </si>
  <si>
    <t>Trámites y Legalización Inst</t>
  </si>
  <si>
    <t>Ud. Legalización de las instalaciones de climatización y eléctricas incluyendo la tramitación de toda la documentación necesaria y el completo seguimiento ante la Dirección General de Industria correspondiente u organismo competente al respecto y Ayuntamiento, hasta conseguir la Autorización Definitiva en el caso de Industria y la Licencia del Ayuntamiento de que la instalación cumple con todos los requisitos, incluido el pago de tasas a organismos oficiales o entidades competentes u homologadas (OCA) si se requiriera. Incluso Boletín de Instalador Autorizado que certifique las modificaciones, incluso las tasas correspondientes. Medida la unidad una vez obtenida la autorización y licencia definitiva.</t>
  </si>
  <si>
    <t>PRO-07.04</t>
  </si>
  <si>
    <t>Documentación As-Built</t>
  </si>
  <si>
    <t>Ud. Documentación As Built. Incluye planos as built (con plantilla/plumilla según indique Propiedad), esquemas unifilares actualizados, cálculos justificativos durante la obra.</t>
  </si>
  <si>
    <t>Total PRO-07</t>
  </si>
  <si>
    <t>INF-08</t>
  </si>
  <si>
    <t>PA</t>
  </si>
  <si>
    <t>INFRAESTRUCTURAS Y MODIFICACIONES</t>
  </si>
  <si>
    <t>INF-08.01</t>
  </si>
  <si>
    <t>pa</t>
  </si>
  <si>
    <t>PA. Trabajos adicionales necesarios y modificaciones varias no contempladas en el resto de las partidas, comprendiendo albañilería, instalaciones, suelos técnicos, pavimentos techos, falsos techos, carpintería, cerrajería, pinturas, medios auxiliares, etc. . Esta partida no se podrá minusvalorar y en el caso de que surjan estos trabajos de índole menor, habrá que justificarlos con la realización efectiva de los trabajos y de manera individualizada mediante precios descompuestos.</t>
  </si>
  <si>
    <t>Total INF-08</t>
  </si>
  <si>
    <t>SYS-09</t>
  </si>
  <si>
    <t>SEGURIDAD Y SALUD</t>
  </si>
  <si>
    <t>SYS-09.01</t>
  </si>
  <si>
    <t>Seguridad y Salud</t>
  </si>
  <si>
    <t>Ud. Partida destinada a la gestión de la seguridad y salud en la ejecución de los trabajos, incluyendo:
- Instalaciones de bienestar.
- Señalización.
- Equipos de protección individual (casco, guantes, mascarilla antipolvo, faja de protección lumbar, cinturón portaherramientas, botas de seguridad, etc.).
- Protecciones colectivas y botiquín.
- Mano de obra de seguridad.
Incluso todo aquel material en materia de seguridad y salud que sea necesario para la buena realización de los trabajos que se van a desarrollar. Según RD 1627/1.997. Medida la unidad completamente realizada.</t>
  </si>
  <si>
    <t>Total SYS-09</t>
  </si>
  <si>
    <t>GRS-10</t>
  </si>
  <si>
    <t>GESTIÓN DE RESIDUOS</t>
  </si>
  <si>
    <t>Ud. Partida destinada a la gestión de residuos durante la realización de los trabajos, comprendiendo:
- Carga de RCD sobre contenedor, dúmper o camión pequeño, por medios manuales, a granel.
- Clasificación de residuos a pie de obra, bien sean de demolición o de construcción o en fracciones, según normativa vigente, realizado por medios manuales.
- Alquiler de contenedores de 8 m3 de capacidad, colocados a pie de carga y las reposiciones necesarias.
- Transporte a vertedero controlado cualquiera que sea la distancia.
- Emisión de certificado de gestión de residuos, emitido por empresa homologada en su tratamiento.
Incluso preparación de Estudio gestión de residuos, emisión de documentación final de documentación de gestión de residuos, pago de tasas y/o canon de vertido, cumplimiento de la normativa que regula la gestión de los residuos de construcción y demolición en la Comunidad de Madrid ORDEN 2726/2009, etc. Medida la unidad completamente realizada
Incluso traslado de material a punto limpio correspondiente. incluyendo: achatarramiento, traslado y gestión de residuos adecuados a normativa relacionada con los distintos materiales a retirar.</t>
  </si>
  <si>
    <t>GRS-10.01</t>
  </si>
  <si>
    <t>Gestión de Residuos</t>
  </si>
  <si>
    <t>Total GRS-10</t>
  </si>
  <si>
    <t>CCD-11</t>
  </si>
  <si>
    <t>CONTROL DE CALIDAD</t>
  </si>
  <si>
    <t>Ud. Control de calidad trabajos ejecutados según proyecto de ejecución. Se entregarán las fichas técnicas, manuales de funcionamiento y las homologaciones CE de los equipos suministrados.
Entrega de protocolos de pruebas con los datos nominales o de proyecto y los medidos en campo y Memoria de Funcionamiento e integración con el BMS.</t>
  </si>
  <si>
    <t>CCD-11.01</t>
  </si>
  <si>
    <t>Control de calidad</t>
  </si>
  <si>
    <t>Total CCD-11</t>
  </si>
  <si>
    <t>__N__</t>
  </si>
  <si>
    <t>t</t>
  </si>
  <si>
    <t>st</t>
  </si>
  <si>
    <t>PRESUPUESTO EJECUCIÓN CONTRATA / TOTAL OFERTA</t>
  </si>
  <si>
    <t>S-05539-2025 - Sustitución equipo de climatización y trabajos diversos de adecuación en cubierta del C.T. TVE VALENCIA en Paterna</t>
  </si>
  <si>
    <r>
      <t xml:space="preserve">NOTA IMPORTANTE: 
Este fichero de mediciones en Excel </t>
    </r>
    <r>
      <rPr>
        <b/>
        <u/>
        <sz val="10"/>
        <color rgb="FFFF0000"/>
        <rFont val="Calibri"/>
        <family val="2"/>
      </rPr>
      <t>(ÚNICO FORMATO DISPONIBLE)</t>
    </r>
    <r>
      <rPr>
        <b/>
        <sz val="10"/>
        <color theme="1"/>
        <rFont val="Calibri"/>
        <family val="2"/>
      </rPr>
      <t xml:space="preserve"> se facilita como ayuda para la preparación de la oferta económica. Debe considerarse que, en todo caso, el ÚNICO CONTENIDO TÉCNICO VINCULANTE ES EL DEFINIDO EN EL PLIEGO DE CONDICIONES TÉCNICAS y el licitador debe verificar que los capítulos y contenidos de la oferta presentada correspondan exactamente con las mediciones del Proyecto.</t>
    </r>
  </si>
  <si>
    <t xml:space="preserve">ESTA TABLA DESGLOSE PRECIO DE OFERTA SE PRESENTARA EN FORMATO PDF 
</t>
  </si>
  <si>
    <t>PRESUPUESTO 
EJECUCIÓN 
MATERIAL</t>
  </si>
  <si>
    <r>
      <t>Gastos Generales</t>
    </r>
    <r>
      <rPr>
        <b/>
        <sz val="8"/>
        <color rgb="FFFF0000"/>
        <rFont val="Calibri"/>
        <family val="2"/>
        <scheme val="minor"/>
      </rPr>
      <t xml:space="preserve"> xx</t>
    </r>
    <r>
      <rPr>
        <b/>
        <sz val="8"/>
        <color rgb="FF000000"/>
        <rFont val="Calibri"/>
        <family val="2"/>
        <scheme val="minor"/>
      </rPr>
      <t xml:space="preserve"> %</t>
    </r>
    <r>
      <rPr>
        <b/>
        <sz val="8"/>
        <color rgb="FFFF0000"/>
        <rFont val="Calibri"/>
        <family val="2"/>
        <scheme val="minor"/>
      </rPr>
      <t xml:space="preserve"> (a)</t>
    </r>
  </si>
  <si>
    <r>
      <t>Beneficio Industrial</t>
    </r>
    <r>
      <rPr>
        <b/>
        <sz val="8"/>
        <color rgb="FFFF0000"/>
        <rFont val="Calibri"/>
        <family val="2"/>
        <scheme val="minor"/>
      </rPr>
      <t xml:space="preserve"> yy</t>
    </r>
    <r>
      <rPr>
        <b/>
        <sz val="8"/>
        <color rgb="FF000000"/>
        <rFont val="Calibri"/>
        <family val="2"/>
        <scheme val="minor"/>
      </rPr>
      <t xml:space="preserve"> % </t>
    </r>
    <r>
      <rPr>
        <b/>
        <sz val="8"/>
        <color rgb="FFFF0000"/>
        <rFont val="Calibri"/>
        <family val="2"/>
        <scheme val="minor"/>
      </rPr>
      <t>(b)</t>
    </r>
  </si>
  <si>
    <t>Infraestructuras y modificaciones (#)</t>
  </si>
  <si>
    <r>
      <rPr>
        <b/>
        <sz val="8"/>
        <color rgb="FFFF0000"/>
        <rFont val="Calibri"/>
        <family val="2"/>
        <scheme val="minor"/>
      </rPr>
      <t xml:space="preserve">(a) (b) </t>
    </r>
    <r>
      <rPr>
        <b/>
        <sz val="8"/>
        <color theme="1"/>
        <rFont val="Calibri"/>
        <family val="2"/>
        <scheme val="minor"/>
      </rPr>
      <t>Cuando no se indiquen otros porcentajes se entenderá que quedan incluidos en el precio de la oferta el 13% de Gastos Generales y el 6% de Beneficio Industrial</t>
    </r>
  </si>
  <si>
    <t>Fdo:</t>
  </si>
  <si>
    <t>Esta tabla se indica como ejemplo para la presentación de las ofertas, el único contenido técnico vinculante es el definido en el Pliego de Condiciones Técnicas, el licitador debe verificar que los capítulos y contenidos de la oferta presentada correspondan exactamente con las mediciones del Proyecto.</t>
  </si>
  <si>
    <t>ImpPres (*)</t>
  </si>
  <si>
    <t>(*) Deberán presupuestarse todas las partidas de los capítulos 01 a 11. En caso de incluirse alguna partida con importe cero se considerará ofertada SIN COSTE para CRTVE.</t>
  </si>
  <si>
    <t xml:space="preserve">Ud. Suministro e instalación cuadro de distribución de potencia y maniobra montado en armario SIEMENS, SCHNEIDER, ABB o similar, de medidas 1400x800x400. en chapa de acero IP55, pintado en color RAL a elegir por la propiedad, para montaje de la aparamenta bajo pruebas tipo TTA según IEC 60439-1, todo ello ensamblado en chasis desmontable, con revestimiento electrostático de polvo epoxi poliéster de tipo acrílico con un espesor medio de 50 u' cumpliendo la UNE EN 60439-1, cerradura con llave. Incluye todos elementos de alimentación, protección, maniobra, control BMS (excepto PLC's y F/A) y cableado completo, borneros de potencia, maniobra, protección de maniobra (con magnetotérmico + diferencial adecuado), protección tierra y control; selectores M0A, elementos de señalización (estado, alarma), marcado de aparamenta y cableado de cada uno de los circuitos, ventilación forzada, elementos de distribución de cables, canaletas, tubos, etc; elemetos de sujección de aparamenta (carril DIN). Los pasacables se harán por la parte baja del cuadro y quedarán obturados con los mecanismos adecuados, racores, etc. Todo bajo normativas actuales y REBT.
El cuadro se acomete mediante línea existente directamente a la protección de cabecera de cuadro por la parte INFERIOR del cuadro, donde irán los borneros de entreda/salida del cuadro de las líneas de potencia, maniobra y control. Desde ahí se distribuye la potencia hacia los elementos a alimentar, que son: 1 nueva Bomba de Calor (a instalar), 1 enfriadora Daikin, 2 bombas hidráulicas circuladoras
Lista no exshaustiva de aparamenta que  se aloja dentro del cuadro:
1 Interruptor magnetotérmico general con mando reenviado a puerta de 4 polos y protección diferencial general ajustable (de calibre según necesidades)
1 Interruptor magnetotérmico para protección de línea nueva enfriadora de 4 polos y protección diferencial general ajustable (de calibre según necesidades)
1 Interruptor diferencial trifásico, 40 A, 30 mA para protección cont. indirectos línea de bombas
2 Guardamotor, Tipo GV, trifásico con protección magnetotérmica regulable para protección de Bomba, con valores y rangos de protección adecuados según necesidades. contactos auxiliares NA/NC
2 Contactores trifásicos de valores nominales adecuados, con dos contactos auxiliares NA/NC. para bombas hidráulicas.
2 Interruptores Diferenciales marca SIEMENS, SCHNEIDER ó ABB 2 polos, 40A, 30mA
4 Interruptor automático magnetotérmico marca SIEMENS, SCHNEIDER ó ABB 2 polos (de calibre según necesidades). 2 auxiliares (1 para maniobra a 230 VAC alterna)
7 Relés modulares de maniobra a 24V o 230V (ca/cc según necesidades) con 4 contactos conmutados libres de tensión con zócalo tipo Releco, Finder. Montaje en carril DIN.
</t>
  </si>
  <si>
    <t>Cableado maniobra a 230V rojo, a 24V azul oscuro. Cableado potencia, azul, negro, marrón, gris. Cableado protección tierra amarillo-verde.
Bornes de paso de material aislante, conexión por tornillo en ambos lados, borne individual 6,5 mm tamaño 4 y de 10 mm tamaño 16. Mano de obra y pruebas de taller homologado por el fabricante. Material auxiliar y accesorios. Incluso señalización de riesgo eléctrico.
Se exigirá a la entrega del cuadro un protocolo de ensayo expedido por el fabricante del mismo en el que se indicaran tensiones de prueba, resistencias de aislamiento, rigidez dieléctrica, esfuerzos mecánicos, etc.
En la puerta del cuadro irá instalado sobre rígido para depósito de esquemas.
Se exigirán esquemas de fuerza, maniobra y control as built. 
Totalmente Instalado, cableado y probado.</t>
  </si>
  <si>
    <t xml:space="preserve">Ud. Suministro e instalación cuadro de distribución de potencia y maniobra montado en armario SIEMENS, SCHNEIDER, ABB o similar, de medidas 1400x800x400. en chapa de acero IP55, pintado en color RAL a elegir por la propiedad, para montaje de la aparamenta bajo pruebas tipo TTA según IEC 60439-1, todo ello ensamblado en chasis desmontable, con revestimiento electrostático de polvo epoxi poliéster de tipo acrílico con un espesor medio de 50 u' cumpliendo la UNE EN 60439-1, cerradura con llave. Incluye todos elementos de alimentación, protección, maniobra, control BMS (excepto PLC's y F/A) y cableado completo, borneros de potencia, maniobra, protección de maniobra (con magnetotérmico + diferencial adecuado), protección tierra y control; selectores M0A, elementos de señalización (estado, alarma), marcado de aparamenta y cableado de cada uno de los circuitos, ventilación forzada, elementos de distribución de cables, canaletas, tubos, etc; elemetos de sujección de aparamenta (carril DIN). Los pasacables se harán por la parte baja del cuadro y quedarán obturados con los mecanismos adecuados, racores, etc. Todo bajo normativas actuales y REBT.
El cuadro se acomete mediante línea existente directamente a la protección de cabecera de cuadro por la parte INFERIOR del cuadro, donde irán los borneros de entreda/salida del cuadro de las líneas de potencia, maniobra y control. Desde ahí se distribuye la potencia hacia los elementos a alimentar, que son: 1 nueva Bomba de Calor (a instalar), 1 enfriadora Daikin, 2 bombas hidráulicas circuladoras
Lista no exshaustiva de aparamenta que  se aloja dentro del cuadro:
1 Interruptor magnetotérmico o seccionador general con mando reenviado a puerta de 4 polos y protección diferencial general ajustable (de calibre según necesidades)
1 Interruptor magnetotérmico para protección de línea nueva enfriadora de 4 polos y protección diferencial general ajustable (de calibre según necesidades)
1 Interruptor diferencial trifásico, 40 A, 30 mA para protección cont. indirectos línea de bombas
2 Guardamotor, Tipo GV, trifásico con protección magnetotérmica regulable para protección de Bomba, con valores y rangos de protección adecuados según necesidades. contactos auxiliares NA/NC
2 Contactores trifásicos de valores nominales adecuados, con dos contactos auxiliares NA/NC. para bombas hidráulicas.
2 Interruptores Diferenciales marca SIEMENS, SCHNEIDER ó ABB 2 polos, 40A, 30mA
4 Interruptor automático magnetotérmico marca SIEMENS, SCHNEIDER ó ABB 2 polos (de calibre según necesidades). 2 auxiliares (1 para maniobra a 230 VAC alterna)
16 Relés modulares de maniobra a 24V o 230V (ca/cc según necesidades) con 4 contactos conmutados libres de tensión con zócalo tipo Releco, Finder. Montaje en carril DIN.
</t>
  </si>
  <si>
    <t xml:space="preserve">Ud. Desarrollo de los trabajos de ingeniería para el conexionado y puesta en marcha de los equipos, que incluirá:
-Trabajos de ingeniería y conexionado de todos los controladores y pasarelas indicados, incluyendo la programación in situ de los controladores previstos, conforme al número y tipo de señales según se especifica en la lista de puntos del Sistema de Control 
- Verificación de la correcta recepción de señales de cada equipo para su integración.
- Realización de la puesta en marcha tras la programación en Iqvision, con la confección del listado de puntos con la verificación y comprobación de los mismos realizados en la puesta en marcha, con emision de certificado por parte del instalador de la realización de las pruebas y su correcto funcionamiento.
Se considerará finalizada una vez sea chequeado por parte de RTVE el correcto funcionamiento de las ordenes enviadas desde el puesto de mando central del IQVISION. Entrega test de puntos y esquemas eléctricos as-built.
La unidad se dearrollará sin alterar el normal funcionamiento del Centro.
</t>
  </si>
  <si>
    <t xml:space="preserve">LISTA DE SEÑALES ED SD EA SA INTEGRACIÓN 
INTEGRACIÓN      
Cont. Térmica     15 
Cont. Eléctrica     30 
FÍSICAS      
Sonda temp. ext   1   
Sonda temp. enfriadoras   6   
M/P   7    
Estados 7     
Alarmas 7     
Nº TOTAL  14 7 7 0 45 
SEÑALES INTEGRACIÓN Cont. TÉRMICO   
Tª impulsión (°C)  
Tª retorno (°C)  
Potencia instantánea (kW)  
Energía Consumida (kWh)  
Caudal (l/h)  
SEÑALES INTEGRACIÓN Cont. ELÉCTRICO  
Tensión (V)  
Corriente (A)  
Potencia activa (kW)
Potencia reactiva (kVAr)  
Energía Consumida (kWh)
Cosphi
Resevas
  </t>
  </si>
  <si>
    <t>NOTA IMPORTANTE: 
ESTE ANEXO I Y LA TABLA DESGLOSE PRECIO SE PRESENTARAN EN FORMATO PDF
DEBERA ESTAR FIRMADO POR DECLARANTE(S)</t>
  </si>
  <si>
    <t>ANEXO I: MODELO DE PROPOSICIÓN ECONÓMICA</t>
  </si>
  <si>
    <t xml:space="preserve">D./Dª </t>
  </si>
  <si>
    <t xml:space="preserve">                                (Nombre y dos apellidos)</t>
  </si>
  <si>
    <t>(nombre o razón social)</t>
  </si>
  <si>
    <t xml:space="preserve">con NIF </t>
  </si>
  <si>
    <t xml:space="preserve">y domicilio social en </t>
  </si>
  <si>
    <t>conforme acredita con Poder.</t>
  </si>
  <si>
    <r>
      <rPr>
        <b/>
        <sz val="11"/>
        <color theme="1"/>
        <rFont val="Calibri"/>
        <family val="2"/>
        <scheme val="minor"/>
      </rPr>
      <t>Se compromete a ejecutar la obra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xml:space="preserve"> señalando como características de su proposición las siguientes:</t>
    </r>
  </si>
  <si>
    <r>
      <t xml:space="preserve">A. El precio máximo ofertado, </t>
    </r>
    <r>
      <rPr>
        <b/>
        <u/>
        <sz val="11"/>
        <color theme="1"/>
        <rFont val="Calibri"/>
        <family val="2"/>
        <scheme val="minor"/>
      </rPr>
      <t>expresado sin IVA</t>
    </r>
    <r>
      <rPr>
        <b/>
        <sz val="11"/>
        <color theme="1"/>
        <rFont val="Calibri"/>
        <family val="2"/>
        <scheme val="minor"/>
      </rPr>
      <t xml:space="preserve"> u otros impuestos indirectos equivalentes, es </t>
    </r>
  </si>
  <si>
    <t xml:space="preserve">de </t>
  </si>
  <si>
    <t xml:space="preserve">€ </t>
  </si>
  <si>
    <t>Las proposiciones económicas incluirán un único precio para cada prestación, aplicable en cada uno de los años de ejecución del contrato.</t>
  </si>
  <si>
    <t>Será obligatorio cumplimentar todos los campos de los formularios en caso contrario se desestimará la oferta.</t>
  </si>
  <si>
    <t>En caso de discrepancia entre el importe del precio unitario y el importe indicado en las casillas de estimación total de la obra, prevalecerá el importe del precio unitario de cada prestación, y se corregirá el cálculo partiendo del precio unitario indicado.</t>
  </si>
  <si>
    <t>B.  Desglose Precio:</t>
  </si>
  <si>
    <t>(tabla desglose precio se incluye en páginas siguientes)</t>
  </si>
  <si>
    <t>Expediente n.º S/05539/2025</t>
  </si>
  <si>
    <t xml:space="preserve">   “Sustitución equipo de climatización y trabajos diversos de adecuación</t>
  </si>
  <si>
    <t>en cubierta del C.T. TVE VALENCIA en Paterna”</t>
  </si>
  <si>
    <t xml:space="preserve">con D.N.I./NIE número </t>
  </si>
  <si>
    <t xml:space="preserve">actuando en calidad de apoderado de la empresa </t>
  </si>
  <si>
    <t xml:space="preserve">(#) El importe de la partida INF-08.01 es una cantidad fija, no se puede variar y debe ser mantenido en la tabla y sumado en el total de la oferta  
Si se detallan importes de Gastos Generales (GG) y Beneficio Industrial (BI) en columna ImpPres, la partida INF-08.01 se ofertará por 7.080,00, si no se detallan importes en (a) y (b) la partida INF-08.01 se ofertará por 8.425,20 € incluyendo un 13 % de Gastos Generales y un 6% de Beneficio industrial), si en los precios unitarios ofertados se incluyesen % distintos a los indicados, se indicarán expresamente los % aplicados en columna Pres. y la partida INF-08.01 se incrementará según los porcentajes aplicados al resto de la oferta. 
</t>
  </si>
  <si>
    <t>HAY TRES FORMAS DE OFERTAR LAS PARTIDAS FIJAS, QUE APARECEN EN AZUL Y SON, en este expediente, según mediciones:</t>
  </si>
  <si>
    <t>1)</t>
  </si>
  <si>
    <t>PARTIDAS FIJAS CON GASTOS GENERALES (13 %) Y BENEFICIO INDUSTRIAL (6 %) INCLUIDOS EN CADA PARTIDA</t>
  </si>
  <si>
    <t xml:space="preserve">No se detalla NINGUN importe en G.G.-B.I. (AUTOMATICAMENTE se asume por defecto GG 13%- BI 6%) </t>
  </si>
  <si>
    <t>13 %</t>
  </si>
  <si>
    <t>SIN IMPORTE</t>
  </si>
  <si>
    <t xml:space="preserve"> 6 %</t>
  </si>
  <si>
    <t>LAS PARTIDAS FIJAS APARECERAN REGISTRADAS POR EL IMPORTE QUE FIGURA EN MEDICIONES DE PLIEGO TECNICO + 19 %</t>
  </si>
  <si>
    <t>2)</t>
  </si>
  <si>
    <t>PARTIDAS FIJAS SIN GASTOS GENERALES NI BENEFICIO INDUSTRIAL (importe recogido en mediciones de Anexo a Pliego Técnico)</t>
  </si>
  <si>
    <t>Se detalla importe total de GG-BI POR EL LICITADOR</t>
  </si>
  <si>
    <t>xx %</t>
  </si>
  <si>
    <t>IMPORTE TOTAL GG</t>
  </si>
  <si>
    <t xml:space="preserve"> yy %</t>
  </si>
  <si>
    <t>IMPORTE TOTAL BI</t>
  </si>
  <si>
    <t>(a) (b) los porcentajes xx% , yy % se recalculan AUTOMATICAMETNE (no tienen que ser 13 % y 6 % propuestos por defecto)</t>
  </si>
  <si>
    <t>LAS PARTIDAS FIJAS APARECERAN REGISTRADAS POR EL IMPORTE QUE FIGURA EN MEDICIONES DE PLIEGO TECNICO (sin G.G. ni B.I.)</t>
  </si>
  <si>
    <t>3)</t>
  </si>
  <si>
    <t>PARTIDAS FIJAS CON GASTOS GENERALES Y/O BENEFICIO INDUSTRIAL DISTINTOS A 13 % y 6 % INCLUIDOS EN CADA PARTIDA</t>
  </si>
  <si>
    <t>No se detalla NINGUN importe en GG-BI y EL LICITADOR detalla en celdas en verde el % de GG y BI incluido que aplica en cada partida ofertada</t>
  </si>
  <si>
    <t>XX  %</t>
  </si>
  <si>
    <t>YY  %</t>
  </si>
  <si>
    <t>LAS PARTIDAS FIJAS APARECERAN REGISTRADAS POR EL IMPORTE QUE FIGURA EN MEDICIONES DE PLIEGO TECNICO + los porcentajes XX % e YY % incluidos por licitador en las partidas no fijas</t>
  </si>
  <si>
    <t>EJEMPLO CON PORCENTAJE GG 10 % Y BI 5 %</t>
  </si>
  <si>
    <t>SE COMPLETA ASI EL DETALLE DE G.G. Y B.I.</t>
  </si>
  <si>
    <t>LAS PARTIDAS FIJAS APARECERAN OFERTADAS ASÍ (AUTOMATICAMENTE)</t>
  </si>
  <si>
    <t>NOTA MUY IMPORTANTE:</t>
  </si>
  <si>
    <t>SI SE INCLUYEN EN CADA PARTIDA UNOS PORCENTAJES DIFERENTES AL 13 % GASTOS GENERALES Y/O 6 % BENEFICIO INDUSTRIAL</t>
  </si>
  <si>
    <r>
      <t xml:space="preserve">DEBEN CUMPLIMENTARSE </t>
    </r>
    <r>
      <rPr>
        <b/>
        <sz val="11"/>
        <color rgb="FFFF0000"/>
        <rFont val="Calibri"/>
        <family val="2"/>
        <scheme val="minor"/>
      </rPr>
      <t>LOS DOS PORCENTAJES</t>
    </r>
    <r>
      <rPr>
        <b/>
        <sz val="11"/>
        <rFont val="Calibri"/>
        <family val="2"/>
        <scheme val="minor"/>
      </rPr>
      <t xml:space="preserve"> UTILIZADOS </t>
    </r>
    <r>
      <rPr>
        <b/>
        <sz val="11"/>
        <color rgb="FFFF0000"/>
        <rFont val="Calibri"/>
        <family val="2"/>
        <scheme val="minor"/>
      </rPr>
      <t>EN CELDAS VERDES</t>
    </r>
    <r>
      <rPr>
        <b/>
        <sz val="11"/>
        <rFont val="Calibri"/>
        <family val="2"/>
        <scheme val="minor"/>
      </rPr>
      <t xml:space="preserve"> CORRESPONDIENTES (AUNQUE ALGUNO </t>
    </r>
  </si>
  <si>
    <t>DE ELLOS SEA COINCIDENTE CON  LOS INDICADOS), SI NO SE CUMPLIMENTAN LOS DOS % EL CALCULO DE LA PARTIDA FIJA NO SERA CORRECTO</t>
  </si>
  <si>
    <r>
      <t>Las proposiciones económicas no podrán superar el valor estimado indicado en el PCAP cláusula 3ª.</t>
    </r>
    <r>
      <rPr>
        <sz val="11"/>
        <color theme="0"/>
        <rFont val="Calibri"/>
        <family val="2"/>
        <scheme val="minor"/>
      </rPr>
      <t>, sin incluir modificaciones.</t>
    </r>
  </si>
  <si>
    <t>Gastos Generales xx % (a)</t>
  </si>
  <si>
    <t>Beneficio Industrial yy % (b)</t>
  </si>
  <si>
    <t>ERROR: revisar % GG-BI incluidos</t>
  </si>
  <si>
    <t>y el TOTAL OFERTA mostraría un mensaje de error.</t>
  </si>
  <si>
    <t>importe BI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</si>
</sst>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5" formatCode="#,##0.000"/>
    <numFmt numFmtId="166" formatCode="#,##0.0"/>
  </numFmts>
  <fonts count="36" x14ac:knownFonts="1">
    <font>
      <sz val="11"/>
      <color theme="1"/>
      <name val="Calibri"/>
      <family val="2"/>
      <scheme val="minor"/>
    </font>
    <font>
      <b/>
      <sz val="10"/>
      <color theme="1"/>
      <name val="Calibri"/>
      <family val="2"/>
      <scheme val="minor"/>
    </font>
    <font>
      <b/>
      <sz val="14"/>
      <color theme="1"/>
      <name val="Calibri"/>
      <family val="2"/>
      <scheme val="minor"/>
    </font>
    <font>
      <b/>
      <i/>
      <sz val="10"/>
      <color theme="1"/>
      <name val="Calibri"/>
      <family val="2"/>
      <scheme val="minor"/>
    </font>
    <font>
      <b/>
      <sz val="8"/>
      <color theme="1"/>
      <name val="Calibri"/>
      <family val="2"/>
      <scheme val="minor"/>
    </font>
    <font>
      <sz val="8"/>
      <color theme="1"/>
      <name val="Calibri"/>
      <family val="2"/>
      <scheme val="minor"/>
    </font>
    <font>
      <sz val="11"/>
      <color rgb="FF000000"/>
      <name val="Calibri"/>
      <family val="2"/>
      <scheme val="minor"/>
    </font>
    <font>
      <i/>
      <sz val="8"/>
      <color theme="1"/>
      <name val="Calibri"/>
      <family val="2"/>
      <scheme val="minor"/>
    </font>
    <font>
      <sz val="11"/>
      <name val="Calibri"/>
      <family val="2"/>
      <scheme val="minor"/>
    </font>
    <font>
      <b/>
      <i/>
      <sz val="10"/>
      <name val="Calibri"/>
      <family val="2"/>
      <scheme val="minor"/>
    </font>
    <font>
      <b/>
      <sz val="8"/>
      <name val="Calibri"/>
      <family val="2"/>
      <scheme val="minor"/>
    </font>
    <font>
      <sz val="8"/>
      <name val="Calibri"/>
      <family val="2"/>
      <scheme val="minor"/>
    </font>
    <font>
      <b/>
      <i/>
      <sz val="11"/>
      <color rgb="FFFF0000"/>
      <name val="Calibri"/>
      <family val="2"/>
      <scheme val="minor"/>
    </font>
    <font>
      <sz val="8"/>
      <color theme="0"/>
      <name val="Calibri"/>
      <family val="2"/>
      <scheme val="minor"/>
    </font>
    <font>
      <sz val="8"/>
      <color rgb="FFFF0000"/>
      <name val="Calibri"/>
      <family val="2"/>
      <scheme val="minor"/>
    </font>
    <font>
      <b/>
      <sz val="8"/>
      <color rgb="FFFF0000"/>
      <name val="Calibri"/>
      <family val="2"/>
      <scheme val="minor"/>
    </font>
    <font>
      <b/>
      <strike/>
      <sz val="8"/>
      <color rgb="FFFF0000"/>
      <name val="Calibri"/>
      <family val="2"/>
      <scheme val="minor"/>
    </font>
    <font>
      <strike/>
      <sz val="8"/>
      <color rgb="FFFF0000"/>
      <name val="Calibri"/>
      <family val="2"/>
      <scheme val="minor"/>
    </font>
    <font>
      <b/>
      <sz val="10"/>
      <color theme="1"/>
      <name val="Calibri"/>
      <family val="2"/>
    </font>
    <font>
      <b/>
      <u/>
      <sz val="10"/>
      <color rgb="FFFF0000"/>
      <name val="Calibri"/>
      <family val="2"/>
    </font>
    <font>
      <b/>
      <sz val="16"/>
      <color rgb="FFFF0000"/>
      <name val="Calibri"/>
      <family val="2"/>
      <scheme val="minor"/>
    </font>
    <font>
      <b/>
      <sz val="8"/>
      <color rgb="FF0070C0"/>
      <name val="Calibri"/>
      <family val="2"/>
      <scheme val="minor"/>
    </font>
    <font>
      <b/>
      <sz val="8"/>
      <color rgb="FF000000"/>
      <name val="Calibri"/>
      <family val="2"/>
      <scheme val="minor"/>
    </font>
    <font>
      <b/>
      <i/>
      <sz val="8"/>
      <name val="Calibri"/>
      <family val="2"/>
      <scheme val="minor"/>
    </font>
    <font>
      <b/>
      <sz val="11"/>
      <color rgb="FFFF0000"/>
      <name val="Calibri"/>
      <family val="2"/>
      <scheme val="minor"/>
    </font>
    <font>
      <b/>
      <sz val="11"/>
      <color theme="1"/>
      <name val="Calibri"/>
      <family val="2"/>
      <scheme val="minor"/>
    </font>
    <font>
      <sz val="11"/>
      <color theme="0"/>
      <name val="Calibri"/>
      <family val="2"/>
      <scheme val="minor"/>
    </font>
    <font>
      <sz val="10"/>
      <color theme="1"/>
      <name val="Calibri"/>
      <family val="2"/>
      <scheme val="minor"/>
    </font>
    <font>
      <b/>
      <sz val="10"/>
      <color rgb="FFE36C0A"/>
      <name val="Calibri"/>
      <family val="2"/>
      <scheme val="minor"/>
    </font>
    <font>
      <b/>
      <sz val="14"/>
      <color rgb="FFE36C0A"/>
      <name val="Calibri"/>
      <family val="2"/>
      <scheme val="minor"/>
    </font>
    <font>
      <b/>
      <u/>
      <sz val="11"/>
      <color theme="1"/>
      <name val="Calibri"/>
      <family val="2"/>
      <scheme val="minor"/>
    </font>
    <font>
      <i/>
      <sz val="11"/>
      <color theme="1"/>
      <name val="Calibri"/>
      <family val="2"/>
      <scheme val="minor"/>
    </font>
    <font>
      <b/>
      <sz val="9"/>
      <color rgb="FFFF0000"/>
      <name val="Calibri"/>
      <family val="2"/>
      <scheme val="minor"/>
    </font>
    <font>
      <b/>
      <sz val="10"/>
      <color rgb="FFFF0000"/>
      <name val="Calibri"/>
      <family val="2"/>
      <scheme val="minor"/>
    </font>
    <font>
      <b/>
      <sz val="18"/>
      <color theme="1"/>
      <name val="Calibri"/>
      <family val="2"/>
      <scheme val="minor"/>
    </font>
    <font>
      <b/>
      <sz val="11"/>
      <name val="Calibri"/>
      <family val="2"/>
      <scheme val="minor"/>
    </font>
  </fonts>
  <fills count="10">
    <fill>
      <patternFill patternType="none"/>
    </fill>
    <fill>
      <patternFill patternType="gray125"/>
    </fill>
    <fill>
      <patternFill patternType="solid">
        <fgColor rgb="FFB4CBE0"/>
        <bgColor indexed="64"/>
      </patternFill>
    </fill>
    <fill>
      <patternFill patternType="solid">
        <fgColor rgb="FFF0F0F0"/>
        <bgColor indexed="64"/>
      </patternFill>
    </fill>
    <fill>
      <patternFill patternType="solid">
        <fgColor rgb="FFFFFFCC"/>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rgb="FFFFFF99"/>
        <bgColor indexed="64"/>
      </patternFill>
    </fill>
    <fill>
      <patternFill patternType="solid">
        <fgColor theme="8" tint="0.79998168889431442"/>
        <bgColor indexed="64"/>
      </patternFill>
    </fill>
    <fill>
      <patternFill patternType="solid">
        <fgColor rgb="FFFF0000"/>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right/>
      <top style="thin">
        <color auto="1"/>
      </top>
      <bottom/>
      <diagonal/>
    </border>
    <border>
      <left style="thin">
        <color indexed="64"/>
      </left>
      <right/>
      <top style="thin">
        <color auto="1"/>
      </top>
      <bottom/>
      <diagonal/>
    </border>
    <border>
      <left/>
      <right style="thin">
        <color indexed="64"/>
      </right>
      <top style="thin">
        <color auto="1"/>
      </top>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171">
    <xf numFmtId="0" fontId="0" fillId="0" borderId="0" xfId="0"/>
    <xf numFmtId="0" fontId="0" fillId="0" borderId="0" xfId="0" applyProtection="1"/>
    <xf numFmtId="0" fontId="22" fillId="0" borderId="13" xfId="0" applyFont="1" applyBorder="1" applyAlignment="1" applyProtection="1">
      <alignment horizontal="right" vertical="center"/>
    </xf>
    <xf numFmtId="0" fontId="22" fillId="0" borderId="4" xfId="0" applyFont="1" applyBorder="1" applyAlignment="1" applyProtection="1">
      <alignment horizontal="right" vertical="center"/>
    </xf>
    <xf numFmtId="10" fontId="14" fillId="4" borderId="14" xfId="0" applyNumberFormat="1" applyFont="1" applyFill="1" applyBorder="1" applyAlignment="1" applyProtection="1">
      <alignment horizontal="right" vertical="center"/>
    </xf>
    <xf numFmtId="10" fontId="14" fillId="6" borderId="15" xfId="0" applyNumberFormat="1" applyFont="1" applyFill="1" applyBorder="1" applyAlignment="1" applyProtection="1">
      <alignment horizontal="right" vertical="center" indent="4"/>
      <protection locked="0"/>
    </xf>
    <xf numFmtId="4" fontId="10" fillId="4" borderId="7" xfId="0" applyNumberFormat="1" applyFont="1" applyFill="1" applyBorder="1" applyAlignment="1" applyProtection="1">
      <alignment vertical="top"/>
      <protection locked="0"/>
    </xf>
    <xf numFmtId="10" fontId="14" fillId="4" borderId="3" xfId="0" applyNumberFormat="1" applyFont="1" applyFill="1" applyBorder="1" applyAlignment="1" applyProtection="1">
      <alignment horizontal="right" vertical="center"/>
    </xf>
    <xf numFmtId="10" fontId="14" fillId="6" borderId="5" xfId="0" applyNumberFormat="1" applyFont="1" applyFill="1" applyBorder="1" applyAlignment="1" applyProtection="1">
      <alignment horizontal="right" vertical="center" indent="4"/>
      <protection locked="0"/>
    </xf>
    <xf numFmtId="4" fontId="10" fillId="4" borderId="1" xfId="0" applyNumberFormat="1" applyFont="1" applyFill="1" applyBorder="1" applyAlignment="1" applyProtection="1">
      <alignment vertical="top"/>
      <protection locked="0"/>
    </xf>
    <xf numFmtId="2" fontId="0" fillId="0" borderId="0" xfId="0" applyNumberFormat="1" applyProtection="1"/>
    <xf numFmtId="0" fontId="0" fillId="0" borderId="0" xfId="0" applyBorder="1" applyAlignment="1" applyProtection="1">
      <alignment vertical="top"/>
    </xf>
    <xf numFmtId="0" fontId="8" fillId="0" borderId="0" xfId="0" applyFont="1" applyProtection="1"/>
    <xf numFmtId="4" fontId="0" fillId="0" borderId="0" xfId="0" applyNumberFormat="1" applyProtection="1"/>
    <xf numFmtId="0" fontId="10" fillId="0" borderId="0" xfId="0" applyFont="1" applyBorder="1" applyAlignment="1" applyProtection="1">
      <alignment vertical="top"/>
    </xf>
    <xf numFmtId="0" fontId="4" fillId="0" borderId="0" xfId="0" applyFont="1" applyBorder="1" applyAlignment="1" applyProtection="1">
      <alignment vertical="top" wrapText="1"/>
    </xf>
    <xf numFmtId="0" fontId="5" fillId="0" borderId="0" xfId="0" applyFont="1" applyBorder="1" applyAlignment="1" applyProtection="1">
      <alignment vertical="top" wrapText="1"/>
    </xf>
    <xf numFmtId="0" fontId="0" fillId="0" borderId="0" xfId="0" applyAlignment="1" applyProtection="1">
      <alignment vertical="top"/>
    </xf>
    <xf numFmtId="0" fontId="1" fillId="0" borderId="0" xfId="0" applyFont="1" applyAlignment="1" applyProtection="1">
      <alignment vertical="top"/>
    </xf>
    <xf numFmtId="166" fontId="0" fillId="0" borderId="0" xfId="0" applyNumberFormat="1" applyAlignment="1" applyProtection="1">
      <alignment vertical="top"/>
    </xf>
    <xf numFmtId="0" fontId="8" fillId="0" borderId="0" xfId="0" applyFont="1" applyAlignment="1" applyProtection="1">
      <alignment vertical="top"/>
    </xf>
    <xf numFmtId="0" fontId="2" fillId="0" borderId="0" xfId="0" applyFont="1" applyAlignment="1" applyProtection="1">
      <alignment vertical="top"/>
    </xf>
    <xf numFmtId="0" fontId="3" fillId="0" borderId="1" xfId="0" applyFont="1" applyBorder="1" applyAlignment="1" applyProtection="1">
      <alignment vertical="top"/>
    </xf>
    <xf numFmtId="0" fontId="3" fillId="0" borderId="1" xfId="0" applyFont="1" applyBorder="1" applyAlignment="1" applyProtection="1">
      <alignment vertical="top" wrapText="1"/>
    </xf>
    <xf numFmtId="166" fontId="3" fillId="0" borderId="1" xfId="0" applyNumberFormat="1" applyFont="1" applyBorder="1" applyAlignment="1" applyProtection="1">
      <alignment vertical="top"/>
    </xf>
    <xf numFmtId="0" fontId="9" fillId="0" borderId="1" xfId="0" applyFont="1" applyBorder="1" applyAlignment="1" applyProtection="1">
      <alignment vertical="top"/>
    </xf>
    <xf numFmtId="49" fontId="4" fillId="2" borderId="1" xfId="0" applyNumberFormat="1" applyFont="1" applyFill="1" applyBorder="1" applyAlignment="1" applyProtection="1">
      <alignment vertical="top"/>
    </xf>
    <xf numFmtId="3" fontId="10" fillId="2" borderId="1" xfId="0" applyNumberFormat="1" applyFont="1" applyFill="1" applyBorder="1" applyAlignment="1" applyProtection="1">
      <alignment vertical="top"/>
    </xf>
    <xf numFmtId="4" fontId="10" fillId="2" borderId="1" xfId="0" applyNumberFormat="1" applyFont="1" applyFill="1" applyBorder="1" applyAlignment="1" applyProtection="1">
      <alignment vertical="top"/>
    </xf>
    <xf numFmtId="49" fontId="5" fillId="3" borderId="1" xfId="0" applyNumberFormat="1" applyFont="1" applyFill="1" applyBorder="1" applyAlignment="1" applyProtection="1">
      <alignment vertical="top"/>
    </xf>
    <xf numFmtId="49" fontId="5" fillId="0" borderId="1" xfId="0" applyNumberFormat="1" applyFont="1" applyBorder="1" applyAlignment="1" applyProtection="1">
      <alignment vertical="top"/>
    </xf>
    <xf numFmtId="4" fontId="11" fillId="0" borderId="1" xfId="0" applyNumberFormat="1" applyFont="1" applyBorder="1" applyAlignment="1" applyProtection="1">
      <alignment vertical="top"/>
    </xf>
    <xf numFmtId="4" fontId="11" fillId="4" borderId="1" xfId="0" applyNumberFormat="1" applyFont="1" applyFill="1" applyBorder="1" applyAlignment="1" applyProtection="1">
      <alignment vertical="top"/>
    </xf>
    <xf numFmtId="0" fontId="5" fillId="0" borderId="1" xfId="0" applyFont="1" applyBorder="1" applyAlignment="1" applyProtection="1">
      <alignment vertical="top"/>
    </xf>
    <xf numFmtId="0" fontId="11" fillId="0" borderId="1" xfId="0" applyFont="1" applyBorder="1" applyAlignment="1" applyProtection="1">
      <alignment vertical="top"/>
    </xf>
    <xf numFmtId="0" fontId="13" fillId="0" borderId="1" xfId="0" applyFont="1" applyBorder="1" applyAlignment="1" applyProtection="1">
      <alignment vertical="top"/>
    </xf>
    <xf numFmtId="0" fontId="5" fillId="0" borderId="1" xfId="0" applyFont="1" applyBorder="1" applyAlignment="1" applyProtection="1">
      <alignment vertical="top" wrapText="1"/>
    </xf>
    <xf numFmtId="166" fontId="5" fillId="0" borderId="1" xfId="0" applyNumberFormat="1" applyFont="1" applyBorder="1" applyAlignment="1" applyProtection="1">
      <alignment vertical="top"/>
    </xf>
    <xf numFmtId="49" fontId="4" fillId="0" borderId="1" xfId="0" applyNumberFormat="1" applyFont="1" applyBorder="1" applyAlignment="1" applyProtection="1">
      <alignment vertical="top"/>
    </xf>
    <xf numFmtId="3" fontId="11" fillId="0" borderId="1" xfId="0" applyNumberFormat="1" applyFont="1" applyBorder="1" applyAlignment="1" applyProtection="1">
      <alignment vertical="top"/>
    </xf>
    <xf numFmtId="4" fontId="10" fillId="0" borderId="1" xfId="0" applyNumberFormat="1" applyFont="1" applyBorder="1" applyAlignment="1" applyProtection="1">
      <alignment vertical="top"/>
    </xf>
    <xf numFmtId="4" fontId="10" fillId="4" borderId="1" xfId="0" applyNumberFormat="1" applyFont="1" applyFill="1" applyBorder="1" applyAlignment="1" applyProtection="1">
      <alignment vertical="top"/>
    </xf>
    <xf numFmtId="49" fontId="7" fillId="0" borderId="1" xfId="0" applyNumberFormat="1" applyFont="1" applyBorder="1" applyAlignment="1" applyProtection="1">
      <alignment horizontal="right" vertical="top" wrapText="1"/>
    </xf>
    <xf numFmtId="4" fontId="5" fillId="0" borderId="1" xfId="0" applyNumberFormat="1" applyFont="1" applyBorder="1" applyAlignment="1" applyProtection="1">
      <alignment vertical="top"/>
    </xf>
    <xf numFmtId="4" fontId="17" fillId="0" borderId="1" xfId="0" applyNumberFormat="1" applyFont="1" applyBorder="1" applyAlignment="1" applyProtection="1">
      <alignment vertical="top"/>
    </xf>
    <xf numFmtId="165" fontId="11" fillId="0" borderId="1" xfId="0" applyNumberFormat="1" applyFont="1" applyBorder="1" applyAlignment="1" applyProtection="1">
      <alignment vertical="top"/>
    </xf>
    <xf numFmtId="0" fontId="5" fillId="0" borderId="6" xfId="0" applyFont="1" applyBorder="1" applyAlignment="1" applyProtection="1">
      <alignment vertical="top"/>
    </xf>
    <xf numFmtId="0" fontId="11" fillId="0" borderId="6" xfId="0" applyFont="1" applyBorder="1" applyAlignment="1" applyProtection="1">
      <alignment vertical="top"/>
    </xf>
    <xf numFmtId="0" fontId="0" fillId="0" borderId="0" xfId="0" applyBorder="1" applyProtection="1"/>
    <xf numFmtId="0" fontId="5" fillId="0" borderId="8" xfId="0" applyFont="1" applyBorder="1" applyAlignment="1" applyProtection="1">
      <alignment vertical="top"/>
    </xf>
    <xf numFmtId="0" fontId="11" fillId="0" borderId="8" xfId="0" applyFont="1" applyBorder="1" applyAlignment="1" applyProtection="1">
      <alignment vertical="top"/>
    </xf>
    <xf numFmtId="165" fontId="17" fillId="0" borderId="1" xfId="0" applyNumberFormat="1" applyFont="1" applyBorder="1" applyAlignment="1" applyProtection="1">
      <alignment vertical="top"/>
    </xf>
    <xf numFmtId="4" fontId="16" fillId="0" borderId="1" xfId="0" applyNumberFormat="1" applyFont="1" applyBorder="1" applyAlignment="1" applyProtection="1">
      <alignment vertical="top"/>
    </xf>
    <xf numFmtId="49" fontId="21" fillId="3" borderId="1" xfId="0" applyNumberFormat="1" applyFont="1" applyFill="1" applyBorder="1" applyAlignment="1" applyProtection="1">
      <alignment vertical="top"/>
    </xf>
    <xf numFmtId="49" fontId="21" fillId="0" borderId="1" xfId="0" applyNumberFormat="1" applyFont="1" applyBorder="1" applyAlignment="1" applyProtection="1">
      <alignment vertical="top"/>
    </xf>
    <xf numFmtId="4" fontId="21" fillId="0" borderId="1" xfId="0" applyNumberFormat="1" applyFont="1" applyBorder="1" applyAlignment="1" applyProtection="1">
      <alignment vertical="top"/>
    </xf>
    <xf numFmtId="4" fontId="21" fillId="5" borderId="1" xfId="0" applyNumberFormat="1" applyFont="1" applyFill="1" applyBorder="1" applyAlignment="1" applyProtection="1">
      <alignment vertical="top"/>
    </xf>
    <xf numFmtId="0" fontId="5" fillId="0" borderId="3" xfId="0" applyFont="1" applyBorder="1" applyAlignment="1" applyProtection="1">
      <alignment vertical="top"/>
    </xf>
    <xf numFmtId="0" fontId="13" fillId="0" borderId="4" xfId="0" applyFont="1" applyBorder="1" applyAlignment="1" applyProtection="1">
      <alignment vertical="top"/>
    </xf>
    <xf numFmtId="0" fontId="5" fillId="0" borderId="4" xfId="0" applyFont="1" applyBorder="1" applyAlignment="1" applyProtection="1">
      <alignment vertical="top"/>
    </xf>
    <xf numFmtId="0" fontId="5" fillId="0" borderId="4" xfId="0" applyFont="1" applyBorder="1" applyAlignment="1" applyProtection="1">
      <alignment vertical="top" wrapText="1"/>
    </xf>
    <xf numFmtId="166" fontId="5" fillId="0" borderId="4" xfId="0" applyNumberFormat="1" applyFont="1" applyBorder="1" applyAlignment="1" applyProtection="1">
      <alignment vertical="top"/>
    </xf>
    <xf numFmtId="49" fontId="4" fillId="0" borderId="4" xfId="0" applyNumberFormat="1" applyFont="1" applyBorder="1" applyAlignment="1" applyProtection="1">
      <alignment horizontal="right" vertical="top"/>
    </xf>
    <xf numFmtId="3" fontId="11" fillId="0" borderId="4" xfId="0" applyNumberFormat="1" applyFont="1" applyBorder="1" applyAlignment="1" applyProtection="1">
      <alignment vertical="top"/>
    </xf>
    <xf numFmtId="4" fontId="10" fillId="0" borderId="5" xfId="0" applyNumberFormat="1" applyFont="1" applyBorder="1" applyAlignment="1" applyProtection="1">
      <alignment vertical="top"/>
    </xf>
    <xf numFmtId="0" fontId="6" fillId="0" borderId="3" xfId="0" applyFont="1" applyBorder="1" applyAlignment="1" applyProtection="1">
      <alignment horizontal="left" vertical="center"/>
    </xf>
    <xf numFmtId="0" fontId="6" fillId="0" borderId="4" xfId="0" applyFont="1" applyBorder="1" applyAlignment="1" applyProtection="1">
      <alignment horizontal="left" vertical="center"/>
    </xf>
    <xf numFmtId="0" fontId="6" fillId="0" borderId="4" xfId="0" applyFont="1" applyBorder="1" applyAlignment="1" applyProtection="1">
      <alignment vertical="center"/>
    </xf>
    <xf numFmtId="166" fontId="0" fillId="0" borderId="0" xfId="0" applyNumberFormat="1" applyProtection="1"/>
    <xf numFmtId="0" fontId="8" fillId="0" borderId="0" xfId="0" applyFont="1" applyAlignment="1" applyProtection="1">
      <alignment horizontal="right"/>
    </xf>
    <xf numFmtId="4" fontId="11" fillId="4" borderId="1" xfId="0" applyNumberFormat="1" applyFont="1" applyFill="1" applyBorder="1" applyAlignment="1" applyProtection="1">
      <alignment vertical="top"/>
      <protection locked="0"/>
    </xf>
    <xf numFmtId="0" fontId="4" fillId="0" borderId="0" xfId="0" applyFont="1" applyBorder="1" applyAlignment="1" applyProtection="1">
      <alignment horizontal="left" vertical="top" wrapText="1"/>
    </xf>
    <xf numFmtId="0" fontId="10" fillId="0" borderId="0" xfId="0" applyFont="1" applyBorder="1" applyAlignment="1" applyProtection="1">
      <alignment horizontal="left" vertical="top" wrapText="1"/>
    </xf>
    <xf numFmtId="0" fontId="20" fillId="0" borderId="12" xfId="0" applyFont="1" applyBorder="1" applyAlignment="1" applyProtection="1">
      <alignment horizontal="center" vertical="center" wrapText="1"/>
    </xf>
    <xf numFmtId="49" fontId="5" fillId="0" borderId="3" xfId="0" applyNumberFormat="1" applyFont="1" applyBorder="1" applyAlignment="1" applyProtection="1">
      <alignment horizontal="left" vertical="top" wrapText="1"/>
    </xf>
    <xf numFmtId="49" fontId="5" fillId="0" borderId="4" xfId="0" applyNumberFormat="1" applyFont="1" applyBorder="1" applyAlignment="1" applyProtection="1">
      <alignment horizontal="left" vertical="top" wrapText="1"/>
    </xf>
    <xf numFmtId="49" fontId="5" fillId="0" borderId="5" xfId="0" applyNumberFormat="1" applyFont="1" applyBorder="1" applyAlignment="1" applyProtection="1">
      <alignment horizontal="left" vertical="top" wrapText="1"/>
    </xf>
    <xf numFmtId="49" fontId="5" fillId="0" borderId="17" xfId="0" applyNumberFormat="1" applyFont="1" applyBorder="1" applyAlignment="1" applyProtection="1">
      <alignment horizontal="left" vertical="top" wrapText="1"/>
    </xf>
    <xf numFmtId="49" fontId="5" fillId="0" borderId="16" xfId="0" applyNumberFormat="1" applyFont="1" applyBorder="1" applyAlignment="1" applyProtection="1">
      <alignment horizontal="left" vertical="top" wrapText="1"/>
    </xf>
    <xf numFmtId="49" fontId="5" fillId="0" borderId="18" xfId="0" applyNumberFormat="1" applyFont="1" applyBorder="1" applyAlignment="1" applyProtection="1">
      <alignment horizontal="left" vertical="top" wrapText="1"/>
    </xf>
    <xf numFmtId="49" fontId="4" fillId="2" borderId="3" xfId="0" applyNumberFormat="1" applyFont="1" applyFill="1" applyBorder="1" applyAlignment="1" applyProtection="1">
      <alignment horizontal="left" vertical="top" wrapText="1"/>
    </xf>
    <xf numFmtId="49" fontId="4" fillId="2" borderId="4" xfId="0" applyNumberFormat="1" applyFont="1" applyFill="1" applyBorder="1" applyAlignment="1" applyProtection="1">
      <alignment horizontal="left" vertical="top" wrapText="1"/>
    </xf>
    <xf numFmtId="49" fontId="4" fillId="2" borderId="5" xfId="0" applyNumberFormat="1" applyFont="1" applyFill="1" applyBorder="1" applyAlignment="1" applyProtection="1">
      <alignment horizontal="left" vertical="top" wrapText="1"/>
    </xf>
    <xf numFmtId="49" fontId="21" fillId="0" borderId="3" xfId="0" applyNumberFormat="1" applyFont="1" applyBorder="1" applyAlignment="1" applyProtection="1">
      <alignment horizontal="left" vertical="top" wrapText="1"/>
    </xf>
    <xf numFmtId="49" fontId="21" fillId="0" borderId="4" xfId="0" applyNumberFormat="1" applyFont="1" applyBorder="1" applyAlignment="1" applyProtection="1">
      <alignment horizontal="left" vertical="top" wrapText="1"/>
    </xf>
    <xf numFmtId="49" fontId="21" fillId="0" borderId="5" xfId="0" applyNumberFormat="1" applyFont="1" applyBorder="1" applyAlignment="1" applyProtection="1">
      <alignment horizontal="left" vertical="top" wrapText="1"/>
    </xf>
    <xf numFmtId="49" fontId="5" fillId="0" borderId="14" xfId="0" applyNumberFormat="1" applyFont="1" applyBorder="1" applyAlignment="1" applyProtection="1">
      <alignment horizontal="left" vertical="top" wrapText="1"/>
    </xf>
    <xf numFmtId="49" fontId="5" fillId="0" borderId="13" xfId="0" applyNumberFormat="1" applyFont="1" applyBorder="1" applyAlignment="1" applyProtection="1">
      <alignment horizontal="left" vertical="top" wrapText="1"/>
    </xf>
    <xf numFmtId="49" fontId="5" fillId="0" borderId="15" xfId="0" applyNumberFormat="1" applyFont="1" applyBorder="1" applyAlignment="1" applyProtection="1">
      <alignment horizontal="left" vertical="top" wrapText="1"/>
    </xf>
    <xf numFmtId="0" fontId="0" fillId="4" borderId="16" xfId="0" applyFill="1" applyBorder="1" applyAlignment="1" applyProtection="1">
      <alignment horizontal="center" vertical="top"/>
      <protection locked="0"/>
    </xf>
    <xf numFmtId="0" fontId="23" fillId="0" borderId="0" xfId="0" applyFont="1" applyBorder="1" applyAlignment="1" applyProtection="1">
      <alignment horizontal="left" vertical="top" wrapText="1"/>
    </xf>
    <xf numFmtId="0" fontId="4" fillId="0" borderId="0" xfId="0" applyFont="1" applyBorder="1" applyAlignment="1" applyProtection="1">
      <alignment horizontal="left" vertical="top" wrapText="1"/>
    </xf>
    <xf numFmtId="0" fontId="5" fillId="0" borderId="0" xfId="0" applyFont="1" applyBorder="1" applyAlignment="1" applyProtection="1">
      <alignment horizontal="left" vertical="top" wrapText="1"/>
    </xf>
    <xf numFmtId="0" fontId="10" fillId="0" borderId="0" xfId="0" applyFont="1" applyBorder="1" applyAlignment="1" applyProtection="1">
      <alignment horizontal="left" vertical="top" wrapText="1"/>
    </xf>
    <xf numFmtId="0" fontId="18" fillId="0" borderId="9" xfId="0" applyFont="1" applyBorder="1" applyAlignment="1" applyProtection="1">
      <alignment horizontal="justify" vertical="top" wrapText="1"/>
    </xf>
    <xf numFmtId="0" fontId="18" fillId="0" borderId="10" xfId="0" applyFont="1" applyBorder="1" applyAlignment="1" applyProtection="1">
      <alignment horizontal="justify" vertical="top" wrapText="1"/>
    </xf>
    <xf numFmtId="0" fontId="18" fillId="0" borderId="11" xfId="0" applyFont="1" applyBorder="1" applyAlignment="1" applyProtection="1">
      <alignment horizontal="justify" vertical="top" wrapText="1"/>
    </xf>
    <xf numFmtId="0" fontId="20" fillId="0" borderId="0" xfId="0" applyFont="1" applyAlignment="1" applyProtection="1">
      <alignment horizontal="center" vertical="top" wrapText="1"/>
    </xf>
    <xf numFmtId="0" fontId="27" fillId="0" borderId="0" xfId="0" applyFont="1" applyProtection="1"/>
    <xf numFmtId="0" fontId="1" fillId="0" borderId="0" xfId="0" applyFont="1" applyProtection="1"/>
    <xf numFmtId="0" fontId="28" fillId="0" borderId="0" xfId="0" applyFont="1" applyAlignment="1" applyProtection="1">
      <alignment horizontal="right" vertical="center"/>
    </xf>
    <xf numFmtId="0" fontId="28" fillId="0" borderId="0" xfId="0" applyFont="1" applyAlignment="1" applyProtection="1">
      <alignment horizontal="right"/>
    </xf>
    <xf numFmtId="0" fontId="29" fillId="0" borderId="0" xfId="0" applyFont="1" applyAlignment="1" applyProtection="1">
      <alignment horizontal="center"/>
    </xf>
    <xf numFmtId="0" fontId="0" fillId="4" borderId="0" xfId="0" applyFill="1" applyAlignment="1" applyProtection="1">
      <alignment horizontal="left" vertical="top" shrinkToFit="1"/>
      <protection locked="0"/>
    </xf>
    <xf numFmtId="0" fontId="0" fillId="0" borderId="0" xfId="0" applyAlignment="1" applyProtection="1">
      <alignment horizontal="center" vertical="top"/>
    </xf>
    <xf numFmtId="0" fontId="0" fillId="4" borderId="0" xfId="0" applyFill="1" applyAlignment="1" applyProtection="1">
      <alignment horizontal="left" vertical="top" shrinkToFit="1"/>
      <protection locked="0"/>
    </xf>
    <xf numFmtId="0" fontId="7" fillId="0" borderId="0" xfId="0" applyFont="1" applyAlignment="1" applyProtection="1">
      <alignment horizontal="left" vertical="top"/>
    </xf>
    <xf numFmtId="0" fontId="0" fillId="0" borderId="0" xfId="0" applyAlignment="1" applyProtection="1">
      <alignment horizontal="left" vertical="top"/>
    </xf>
    <xf numFmtId="0" fontId="7" fillId="0" borderId="0" xfId="0" applyFont="1" applyAlignment="1" applyProtection="1">
      <alignment horizontal="left" vertical="top"/>
    </xf>
    <xf numFmtId="0" fontId="0" fillId="4" borderId="0" xfId="0" applyFill="1" applyAlignment="1" applyProtection="1">
      <alignment horizontal="center" vertical="top" shrinkToFit="1"/>
      <protection locked="0"/>
    </xf>
    <xf numFmtId="0" fontId="7" fillId="0" borderId="0" xfId="0" applyFont="1" applyAlignment="1" applyProtection="1">
      <alignment vertical="top"/>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0" fillId="0" borderId="0" xfId="0" applyAlignment="1" applyProtection="1">
      <alignment horizontal="left" vertical="top" wrapText="1"/>
    </xf>
    <xf numFmtId="0" fontId="25" fillId="0" borderId="0" xfId="0" applyFont="1" applyAlignment="1" applyProtection="1">
      <alignment vertical="top"/>
    </xf>
    <xf numFmtId="4" fontId="25" fillId="7" borderId="0" xfId="0" applyNumberFormat="1" applyFont="1" applyFill="1" applyAlignment="1" applyProtection="1">
      <alignment horizontal="center" vertical="top" shrinkToFit="1"/>
    </xf>
    <xf numFmtId="0" fontId="25" fillId="7" borderId="0" xfId="0" applyFont="1" applyFill="1" applyAlignment="1" applyProtection="1">
      <alignment horizontal="center" vertical="top" shrinkToFit="1"/>
    </xf>
    <xf numFmtId="0" fontId="0" fillId="0" borderId="0" xfId="0" applyAlignment="1" applyProtection="1">
      <alignment horizontal="justify" vertical="top" wrapText="1"/>
    </xf>
    <xf numFmtId="0" fontId="31" fillId="0" borderId="0" xfId="0" applyFont="1" applyProtection="1"/>
    <xf numFmtId="0" fontId="0" fillId="0" borderId="16" xfId="0" applyBorder="1" applyAlignment="1" applyProtection="1">
      <alignment horizontal="center" wrapText="1"/>
      <protection locked="0"/>
    </xf>
    <xf numFmtId="0" fontId="0" fillId="4" borderId="0" xfId="0" applyFill="1" applyAlignment="1" applyProtection="1">
      <alignment horizontal="center" shrinkToFit="1"/>
      <protection locked="0"/>
    </xf>
    <xf numFmtId="0" fontId="2" fillId="0" borderId="0" xfId="0" applyFont="1" applyProtection="1"/>
    <xf numFmtId="2" fontId="9" fillId="0" borderId="1" xfId="0" applyNumberFormat="1" applyFont="1" applyBorder="1" applyAlignment="1" applyProtection="1">
      <alignment horizontal="center" vertical="top"/>
    </xf>
    <xf numFmtId="0" fontId="9" fillId="0" borderId="1" xfId="0" applyFont="1" applyBorder="1" applyAlignment="1" applyProtection="1">
      <alignment horizontal="center" vertical="top"/>
    </xf>
    <xf numFmtId="0" fontId="0" fillId="0" borderId="2" xfId="0" applyBorder="1" applyProtection="1"/>
    <xf numFmtId="49" fontId="21" fillId="0" borderId="14" xfId="0" applyNumberFormat="1" applyFont="1" applyBorder="1" applyAlignment="1" applyProtection="1">
      <alignment vertical="top"/>
    </xf>
    <xf numFmtId="49" fontId="21" fillId="0" borderId="13" xfId="0" applyNumberFormat="1" applyFont="1" applyBorder="1" applyAlignment="1" applyProtection="1">
      <alignment vertical="top" wrapText="1"/>
    </xf>
    <xf numFmtId="2" fontId="21" fillId="0" borderId="6" xfId="0" applyNumberFormat="1" applyFont="1" applyBorder="1" applyAlignment="1" applyProtection="1">
      <alignment horizontal="right" vertical="top" indent="1"/>
    </xf>
    <xf numFmtId="4" fontId="21" fillId="8" borderId="6" xfId="0" applyNumberFormat="1" applyFont="1" applyFill="1" applyBorder="1" applyAlignment="1" applyProtection="1">
      <alignment horizontal="right" vertical="top" indent="1"/>
    </xf>
    <xf numFmtId="49" fontId="21" fillId="0" borderId="2" xfId="0" applyNumberFormat="1" applyFont="1" applyBorder="1" applyAlignment="1" applyProtection="1">
      <alignment vertical="top" wrapText="1"/>
    </xf>
    <xf numFmtId="0" fontId="24" fillId="0" borderId="0" xfId="0" applyFont="1" applyProtection="1"/>
    <xf numFmtId="2" fontId="9" fillId="0" borderId="1" xfId="0" applyNumberFormat="1" applyFont="1" applyBorder="1" applyAlignment="1" applyProtection="1">
      <alignment vertical="top"/>
    </xf>
    <xf numFmtId="0" fontId="9" fillId="0" borderId="3" xfId="0" applyFont="1" applyBorder="1" applyAlignment="1" applyProtection="1">
      <alignment vertical="top"/>
    </xf>
    <xf numFmtId="0" fontId="12" fillId="0" borderId="1" xfId="0" applyFont="1" applyBorder="1" applyAlignment="1" applyProtection="1">
      <alignment horizontal="center" vertical="top"/>
    </xf>
    <xf numFmtId="0" fontId="22" fillId="0" borderId="0" xfId="0" applyFont="1" applyBorder="1" applyAlignment="1" applyProtection="1">
      <alignment vertical="center" wrapText="1"/>
    </xf>
    <xf numFmtId="0" fontId="22" fillId="0" borderId="3" xfId="0" applyFont="1" applyBorder="1" applyAlignment="1" applyProtection="1">
      <alignment horizontal="center" vertical="center" wrapText="1"/>
    </xf>
    <xf numFmtId="0" fontId="22" fillId="0" borderId="5" xfId="0" applyFont="1" applyBorder="1" applyAlignment="1" applyProtection="1">
      <alignment horizontal="center" vertical="center" wrapText="1"/>
    </xf>
    <xf numFmtId="10" fontId="32" fillId="4" borderId="1" xfId="0" applyNumberFormat="1" applyFont="1" applyFill="1" applyBorder="1" applyAlignment="1" applyProtection="1">
      <alignment horizontal="right" vertical="center"/>
    </xf>
    <xf numFmtId="10" fontId="14" fillId="6" borderId="15" xfId="0" applyNumberFormat="1" applyFont="1" applyFill="1" applyBorder="1" applyAlignment="1" applyProtection="1">
      <alignment horizontal="right" vertical="center" indent="4"/>
    </xf>
    <xf numFmtId="4" fontId="33" fillId="4" borderId="7" xfId="0" applyNumberFormat="1" applyFont="1" applyFill="1" applyBorder="1" applyAlignment="1" applyProtection="1">
      <alignment horizontal="center" vertical="top"/>
    </xf>
    <xf numFmtId="10" fontId="14" fillId="6" borderId="5" xfId="0" applyNumberFormat="1" applyFont="1" applyFill="1" applyBorder="1" applyAlignment="1" applyProtection="1">
      <alignment horizontal="right" vertical="center" indent="4"/>
    </xf>
    <xf numFmtId="4" fontId="33" fillId="4" borderId="1" xfId="0" applyNumberFormat="1" applyFont="1" applyFill="1" applyBorder="1" applyAlignment="1" applyProtection="1">
      <alignment horizontal="center" vertical="top"/>
    </xf>
    <xf numFmtId="0" fontId="21" fillId="3" borderId="6" xfId="0" applyNumberFormat="1" applyFont="1" applyFill="1" applyBorder="1" applyAlignment="1" applyProtection="1">
      <alignment horizontal="center" vertical="top"/>
    </xf>
    <xf numFmtId="2" fontId="21" fillId="0" borderId="14" xfId="0" applyNumberFormat="1" applyFont="1" applyBorder="1" applyAlignment="1" applyProtection="1">
      <alignment horizontal="left" vertical="top" indent="1"/>
    </xf>
    <xf numFmtId="2" fontId="21" fillId="0" borderId="15" xfId="0" applyNumberFormat="1" applyFont="1" applyBorder="1" applyAlignment="1" applyProtection="1">
      <alignment horizontal="right" vertical="top" indent="1"/>
    </xf>
    <xf numFmtId="10" fontId="14" fillId="4" borderId="1" xfId="0" applyNumberFormat="1" applyFont="1" applyFill="1" applyBorder="1" applyAlignment="1" applyProtection="1">
      <alignment horizontal="right" vertical="center"/>
    </xf>
    <xf numFmtId="0" fontId="22" fillId="0" borderId="0" xfId="0" applyFont="1" applyBorder="1" applyAlignment="1" applyProtection="1">
      <alignment horizontal="right" vertical="center" wrapText="1"/>
    </xf>
    <xf numFmtId="0" fontId="22" fillId="0" borderId="0" xfId="0" applyFont="1" applyFill="1" applyBorder="1" applyAlignment="1" applyProtection="1">
      <alignment horizontal="right" vertical="center" wrapText="1"/>
    </xf>
    <xf numFmtId="10" fontId="14" fillId="0" borderId="0" xfId="0" applyNumberFormat="1" applyFont="1" applyFill="1" applyBorder="1" applyAlignment="1" applyProtection="1">
      <alignment horizontal="right" vertical="center"/>
    </xf>
    <xf numFmtId="10" fontId="14" fillId="0" borderId="0" xfId="0" applyNumberFormat="1" applyFont="1" applyFill="1" applyBorder="1" applyAlignment="1" applyProtection="1">
      <alignment horizontal="right" vertical="center" indent="4"/>
    </xf>
    <xf numFmtId="4" fontId="33" fillId="0" borderId="0" xfId="0" applyNumberFormat="1" applyFont="1" applyFill="1" applyBorder="1" applyAlignment="1" applyProtection="1">
      <alignment horizontal="center" vertical="top"/>
    </xf>
    <xf numFmtId="0" fontId="22" fillId="0" borderId="0" xfId="0" applyFont="1" applyBorder="1" applyAlignment="1" applyProtection="1">
      <alignment horizontal="left" vertical="center"/>
    </xf>
    <xf numFmtId="0" fontId="24" fillId="6" borderId="1" xfId="0" applyFont="1" applyFill="1" applyBorder="1" applyAlignment="1" applyProtection="1">
      <alignment horizontal="center"/>
    </xf>
    <xf numFmtId="0" fontId="24" fillId="6" borderId="8" xfId="0" applyFont="1" applyFill="1" applyBorder="1" applyAlignment="1" applyProtection="1">
      <alignment horizontal="center"/>
    </xf>
    <xf numFmtId="4" fontId="21" fillId="8" borderId="14" xfId="0" applyNumberFormat="1" applyFont="1" applyFill="1" applyBorder="1" applyAlignment="1" applyProtection="1">
      <alignment horizontal="center" vertical="center" wrapText="1"/>
    </xf>
    <xf numFmtId="4" fontId="21" fillId="8" borderId="14" xfId="0" applyNumberFormat="1" applyFont="1" applyFill="1" applyBorder="1" applyAlignment="1" applyProtection="1">
      <alignment horizontal="left" vertical="center"/>
    </xf>
    <xf numFmtId="0" fontId="34" fillId="0" borderId="0" xfId="0" applyFont="1" applyProtection="1"/>
    <xf numFmtId="9" fontId="24" fillId="6" borderId="1" xfId="0" applyNumberFormat="1" applyFont="1" applyFill="1" applyBorder="1" applyAlignment="1" applyProtection="1">
      <alignment horizontal="center"/>
    </xf>
    <xf numFmtId="9" fontId="24" fillId="6" borderId="8" xfId="0" applyNumberFormat="1" applyFont="1" applyFill="1" applyBorder="1" applyAlignment="1" applyProtection="1">
      <alignment horizontal="center"/>
    </xf>
    <xf numFmtId="2" fontId="21" fillId="0" borderId="6" xfId="0" applyNumberFormat="1" applyFont="1" applyBorder="1" applyAlignment="1" applyProtection="1">
      <alignment horizontal="right" vertical="center" indent="1"/>
    </xf>
    <xf numFmtId="4" fontId="21" fillId="8" borderId="14" xfId="0" applyNumberFormat="1" applyFont="1" applyFill="1" applyBorder="1" applyAlignment="1" applyProtection="1">
      <alignment horizontal="right" vertical="center" wrapText="1" indent="1"/>
    </xf>
    <xf numFmtId="4" fontId="21" fillId="8" borderId="6" xfId="0" applyNumberFormat="1" applyFont="1" applyFill="1" applyBorder="1" applyAlignment="1" applyProtection="1">
      <alignment horizontal="right" vertical="center" indent="1"/>
    </xf>
    <xf numFmtId="0" fontId="0" fillId="0" borderId="0" xfId="0" applyAlignment="1" applyProtection="1">
      <alignment vertical="center"/>
    </xf>
    <xf numFmtId="0" fontId="35" fillId="0" borderId="0" xfId="0" applyFont="1" applyProtection="1"/>
    <xf numFmtId="4" fontId="10" fillId="4" borderId="7" xfId="0" applyNumberFormat="1" applyFont="1" applyFill="1" applyBorder="1" applyAlignment="1" applyProtection="1">
      <alignment vertical="top"/>
    </xf>
    <xf numFmtId="4" fontId="10" fillId="4" borderId="1" xfId="0" applyNumberFormat="1" applyFont="1" applyFill="1" applyBorder="1" applyAlignment="1" applyProtection="1">
      <alignment vertical="center" wrapText="1"/>
    </xf>
    <xf numFmtId="49" fontId="4" fillId="0" borderId="4" xfId="0" applyNumberFormat="1" applyFont="1" applyBorder="1" applyAlignment="1" applyProtection="1">
      <alignment horizontal="right" vertical="center"/>
    </xf>
    <xf numFmtId="4" fontId="10" fillId="9" borderId="1" xfId="0" applyNumberFormat="1" applyFont="1" applyFill="1" applyBorder="1" applyAlignment="1" applyProtection="1">
      <alignment vertical="center" wrapText="1"/>
    </xf>
    <xf numFmtId="4" fontId="10" fillId="4" borderId="1" xfId="0" applyNumberFormat="1" applyFont="1" applyFill="1" applyBorder="1" applyAlignment="1" applyProtection="1">
      <alignment horizontal="right" vertical="top"/>
    </xf>
  </cellXfs>
  <cellStyles count="1">
    <cellStyle name="Normal" xfId="0" builtinId="0"/>
  </cellStyles>
  <dxfs count="3">
    <dxf>
      <font>
        <color rgb="FFFFFFCC"/>
      </font>
    </dxf>
    <dxf>
      <font>
        <color rgb="FFFFFFCC"/>
      </font>
    </dxf>
    <dxf>
      <font>
        <color rgb="FFFFFFCC"/>
      </font>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3</xdr:row>
      <xdr:rowOff>0</xdr:rowOff>
    </xdr:from>
    <xdr:to>
      <xdr:col>1</xdr:col>
      <xdr:colOff>885825</xdr:colOff>
      <xdr:row>7</xdr:row>
      <xdr:rowOff>47625</xdr:rowOff>
    </xdr:to>
    <xdr:pic>
      <xdr:nvPicPr>
        <xdr:cNvPr id="2" name="Imagen 1">
          <a:extLst>
            <a:ext uri="{FF2B5EF4-FFF2-40B4-BE49-F238E27FC236}">
              <a16:creationId xmlns:a16="http://schemas.microsoft.com/office/drawing/2014/main" id="{2C695873-5EE1-46B4-9AA7-4A208029A7CA}"/>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762125"/>
          <a:ext cx="1438275"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D7DCB5-EC4D-4D13-B875-25764E302E62}">
  <sheetPr>
    <pageSetUpPr fitToPage="1"/>
  </sheetPr>
  <dimension ref="A2:I47"/>
  <sheetViews>
    <sheetView tabSelected="1" workbookViewId="0">
      <pane ySplit="2" topLeftCell="A3" activePane="bottomLeft" state="frozen"/>
      <selection pane="bottomLeft" activeCell="B12" sqref="B12:E12"/>
    </sheetView>
  </sheetViews>
  <sheetFormatPr baseColWidth="10" defaultColWidth="11.42578125" defaultRowHeight="15" x14ac:dyDescent="0.25"/>
  <cols>
    <col min="1" max="1" width="8.28515625" style="1" customWidth="1"/>
    <col min="2" max="2" width="13.5703125" style="1" customWidth="1"/>
    <col min="3" max="3" width="17.85546875" style="1" customWidth="1"/>
    <col min="4" max="9" width="11.42578125" style="1"/>
    <col min="10" max="10" width="1.7109375" style="1" customWidth="1"/>
    <col min="11" max="16384" width="11.42578125" style="1"/>
  </cols>
  <sheetData>
    <row r="2" spans="1:9" s="17" customFormat="1" ht="108.75" customHeight="1" x14ac:dyDescent="0.25">
      <c r="A2" s="97" t="s">
        <v>406</v>
      </c>
      <c r="B2" s="97"/>
      <c r="C2" s="97"/>
      <c r="D2" s="97"/>
      <c r="E2" s="97"/>
      <c r="F2" s="97"/>
      <c r="G2" s="97"/>
      <c r="H2" s="97"/>
      <c r="I2" s="97"/>
    </row>
    <row r="5" spans="1:9" x14ac:dyDescent="0.25">
      <c r="D5" s="98"/>
      <c r="E5" s="98"/>
      <c r="F5" s="99"/>
      <c r="G5" s="99"/>
      <c r="H5" s="99"/>
      <c r="I5" s="100" t="s">
        <v>424</v>
      </c>
    </row>
    <row r="6" spans="1:9" x14ac:dyDescent="0.25">
      <c r="D6" s="98"/>
      <c r="E6" s="98"/>
      <c r="F6" s="99"/>
      <c r="G6" s="99"/>
      <c r="H6" s="99"/>
      <c r="I6" s="100" t="s">
        <v>425</v>
      </c>
    </row>
    <row r="7" spans="1:9" x14ac:dyDescent="0.25">
      <c r="D7" s="98"/>
      <c r="E7" s="98"/>
      <c r="F7" s="99"/>
      <c r="G7" s="99"/>
      <c r="H7" s="99"/>
      <c r="I7" s="101" t="s">
        <v>423</v>
      </c>
    </row>
    <row r="8" spans="1:9" ht="24.95" customHeight="1" x14ac:dyDescent="0.25"/>
    <row r="9" spans="1:9" ht="18.75" x14ac:dyDescent="0.3">
      <c r="A9" s="102" t="s">
        <v>407</v>
      </c>
      <c r="B9" s="102"/>
      <c r="C9" s="102"/>
      <c r="D9" s="102"/>
      <c r="E9" s="102"/>
      <c r="F9" s="102"/>
      <c r="G9" s="102"/>
      <c r="H9" s="102"/>
      <c r="I9" s="102"/>
    </row>
    <row r="10" spans="1:9" ht="15" customHeight="1" x14ac:dyDescent="0.25"/>
    <row r="11" spans="1:9" ht="15" customHeight="1" x14ac:dyDescent="0.25"/>
    <row r="12" spans="1:9" x14ac:dyDescent="0.25">
      <c r="A12" s="17" t="s">
        <v>408</v>
      </c>
      <c r="B12" s="103"/>
      <c r="C12" s="103"/>
      <c r="D12" s="103"/>
      <c r="E12" s="103"/>
      <c r="F12" s="104" t="s">
        <v>426</v>
      </c>
      <c r="G12" s="104"/>
      <c r="H12" s="104"/>
      <c r="I12" s="105"/>
    </row>
    <row r="13" spans="1:9" x14ac:dyDescent="0.25">
      <c r="A13" s="106" t="s">
        <v>409</v>
      </c>
      <c r="B13" s="106"/>
      <c r="C13" s="106"/>
      <c r="D13" s="106"/>
      <c r="E13" s="106"/>
      <c r="F13" s="106"/>
      <c r="G13" s="106"/>
      <c r="H13" s="106"/>
      <c r="I13" s="107"/>
    </row>
    <row r="14" spans="1:9" x14ac:dyDescent="0.25">
      <c r="A14" s="108"/>
      <c r="B14" s="108"/>
      <c r="C14" s="108"/>
      <c r="D14" s="108"/>
      <c r="E14" s="108"/>
      <c r="F14" s="108"/>
      <c r="G14" s="108"/>
      <c r="H14" s="108"/>
      <c r="I14" s="107"/>
    </row>
    <row r="15" spans="1:9" x14ac:dyDescent="0.25">
      <c r="A15" s="17" t="s">
        <v>427</v>
      </c>
      <c r="B15" s="17"/>
      <c r="C15" s="108"/>
      <c r="D15" s="17"/>
      <c r="E15" s="109"/>
      <c r="F15" s="109"/>
      <c r="G15" s="109"/>
      <c r="H15" s="109"/>
      <c r="I15" s="109"/>
    </row>
    <row r="16" spans="1:9" x14ac:dyDescent="0.25">
      <c r="B16" s="110"/>
      <c r="C16" s="108"/>
      <c r="D16" s="110"/>
      <c r="E16" s="110"/>
      <c r="F16" s="110" t="s">
        <v>410</v>
      </c>
      <c r="G16" s="110"/>
      <c r="H16" s="110"/>
      <c r="I16" s="17"/>
    </row>
    <row r="17" spans="1:9" x14ac:dyDescent="0.25">
      <c r="B17" s="110"/>
      <c r="C17" s="110"/>
      <c r="D17" s="110"/>
      <c r="E17" s="110"/>
      <c r="F17" s="110"/>
      <c r="G17" s="110"/>
      <c r="H17" s="110"/>
      <c r="I17" s="17"/>
    </row>
    <row r="18" spans="1:9" x14ac:dyDescent="0.25">
      <c r="A18" s="17" t="s">
        <v>411</v>
      </c>
      <c r="B18" s="105"/>
      <c r="C18" s="104" t="s">
        <v>412</v>
      </c>
      <c r="D18" s="104"/>
      <c r="E18" s="122"/>
      <c r="F18" s="122"/>
      <c r="G18" s="122"/>
      <c r="H18" s="122"/>
      <c r="I18" s="122"/>
    </row>
    <row r="19" spans="1:9" s="111" customFormat="1" x14ac:dyDescent="0.25">
      <c r="B19" s="112"/>
      <c r="C19" s="113"/>
      <c r="D19" s="113"/>
      <c r="E19" s="114"/>
      <c r="F19" s="114"/>
      <c r="G19" s="114"/>
      <c r="H19" s="114"/>
      <c r="I19" s="114"/>
    </row>
    <row r="20" spans="1:9" x14ac:dyDescent="0.25">
      <c r="A20" s="17" t="s">
        <v>413</v>
      </c>
      <c r="B20" s="17"/>
      <c r="C20" s="17"/>
      <c r="D20" s="17"/>
      <c r="E20" s="17"/>
      <c r="F20" s="17"/>
      <c r="G20" s="17"/>
      <c r="H20" s="17"/>
      <c r="I20" s="17"/>
    </row>
    <row r="21" spans="1:9" ht="15" customHeight="1" x14ac:dyDescent="0.25">
      <c r="A21" s="17"/>
      <c r="B21" s="17"/>
      <c r="C21" s="17"/>
      <c r="D21" s="17"/>
      <c r="E21" s="17"/>
      <c r="F21" s="17"/>
      <c r="G21" s="17"/>
      <c r="H21" s="17"/>
      <c r="I21" s="17"/>
    </row>
    <row r="22" spans="1:9" ht="56.25" customHeight="1" x14ac:dyDescent="0.25">
      <c r="A22" s="119" t="s">
        <v>414</v>
      </c>
      <c r="B22" s="119"/>
      <c r="C22" s="119"/>
      <c r="D22" s="119"/>
      <c r="E22" s="119"/>
      <c r="F22" s="119"/>
      <c r="G22" s="119"/>
      <c r="H22" s="119"/>
      <c r="I22" s="119"/>
    </row>
    <row r="23" spans="1:9" ht="15" customHeight="1" x14ac:dyDescent="0.25">
      <c r="A23" s="17"/>
      <c r="B23" s="17"/>
      <c r="C23" s="17"/>
      <c r="D23" s="17"/>
      <c r="E23" s="17"/>
      <c r="F23" s="17"/>
      <c r="G23" s="17"/>
      <c r="H23" s="17"/>
      <c r="I23" s="17"/>
    </row>
    <row r="24" spans="1:9" ht="15" customHeight="1" x14ac:dyDescent="0.25">
      <c r="A24" s="116" t="s">
        <v>415</v>
      </c>
      <c r="B24" s="17"/>
      <c r="C24" s="17"/>
      <c r="D24" s="17"/>
      <c r="E24" s="17"/>
      <c r="F24" s="17"/>
      <c r="G24" s="17"/>
      <c r="H24" s="17"/>
    </row>
    <row r="25" spans="1:9" ht="15" customHeight="1" x14ac:dyDescent="0.25">
      <c r="A25" s="17"/>
      <c r="B25" s="17"/>
      <c r="C25" s="17"/>
      <c r="D25" s="17"/>
      <c r="E25" s="17"/>
      <c r="F25" s="17"/>
      <c r="G25" s="17"/>
      <c r="H25" s="17"/>
    </row>
    <row r="26" spans="1:9" ht="15" customHeight="1" x14ac:dyDescent="0.25">
      <c r="A26" s="116" t="s">
        <v>416</v>
      </c>
      <c r="B26" s="117" t="str">
        <f>+IFERROR(IF(ISNUMBER('Anexo I Tabla Desglose Precio'!J325),IF('Anexo I Tabla Desglose Precio'!J325&lt;=140468.45,'Anexo I Tabla Desglose Precio'!J325,"ERROR: no debe superar 140.468,45"),"revisar desglose precio"),"desglose precio incompleto/incorrecto")</f>
        <v>revisar desglose precio</v>
      </c>
      <c r="C26" s="118"/>
      <c r="D26" s="17" t="s">
        <v>417</v>
      </c>
      <c r="E26" s="17"/>
      <c r="F26" s="17"/>
      <c r="G26" s="17"/>
      <c r="H26" s="17"/>
    </row>
    <row r="27" spans="1:9" ht="15" customHeight="1" x14ac:dyDescent="0.25">
      <c r="A27" s="17"/>
      <c r="B27" s="17"/>
      <c r="C27" s="17"/>
      <c r="D27" s="17"/>
      <c r="E27" s="17"/>
      <c r="F27" s="17"/>
      <c r="G27" s="17"/>
      <c r="H27" s="17"/>
    </row>
    <row r="28" spans="1:9" ht="35.1" customHeight="1" x14ac:dyDescent="0.25">
      <c r="A28" s="119" t="s">
        <v>418</v>
      </c>
      <c r="B28" s="119"/>
      <c r="C28" s="119"/>
      <c r="D28" s="119"/>
      <c r="E28" s="119"/>
      <c r="F28" s="119"/>
      <c r="G28" s="119"/>
      <c r="H28" s="119"/>
      <c r="I28" s="119"/>
    </row>
    <row r="29" spans="1:9" ht="35.1" customHeight="1" x14ac:dyDescent="0.25">
      <c r="A29" s="115" t="s">
        <v>459</v>
      </c>
      <c r="B29" s="115"/>
      <c r="C29" s="115"/>
      <c r="D29" s="115"/>
      <c r="E29" s="115"/>
      <c r="F29" s="115"/>
      <c r="G29" s="115"/>
      <c r="H29" s="115"/>
      <c r="I29" s="115"/>
    </row>
    <row r="30" spans="1:9" ht="35.1" customHeight="1" x14ac:dyDescent="0.25">
      <c r="A30" s="119" t="s">
        <v>419</v>
      </c>
      <c r="B30" s="119"/>
      <c r="C30" s="119"/>
      <c r="D30" s="119"/>
      <c r="E30" s="119"/>
      <c r="F30" s="119"/>
      <c r="G30" s="119"/>
      <c r="H30" s="119"/>
      <c r="I30" s="119"/>
    </row>
    <row r="31" spans="1:9" ht="45" customHeight="1" x14ac:dyDescent="0.25">
      <c r="A31" s="119" t="s">
        <v>420</v>
      </c>
      <c r="B31" s="119"/>
      <c r="C31" s="119"/>
      <c r="D31" s="119"/>
      <c r="E31" s="119"/>
      <c r="F31" s="119"/>
      <c r="G31" s="119"/>
      <c r="H31" s="119"/>
      <c r="I31" s="119"/>
    </row>
    <row r="32" spans="1:9" ht="15" customHeight="1" x14ac:dyDescent="0.25">
      <c r="A32" s="17"/>
      <c r="B32" s="17"/>
      <c r="C32" s="17"/>
      <c r="D32" s="17"/>
      <c r="E32" s="17"/>
      <c r="F32" s="17"/>
      <c r="G32" s="17"/>
      <c r="H32" s="17"/>
      <c r="I32" s="17"/>
    </row>
    <row r="33" spans="1:9" x14ac:dyDescent="0.25">
      <c r="A33" s="116" t="s">
        <v>421</v>
      </c>
      <c r="B33" s="17"/>
      <c r="C33" s="17"/>
      <c r="D33" s="17"/>
      <c r="E33" s="17"/>
      <c r="F33" s="17"/>
      <c r="G33" s="17"/>
      <c r="H33" s="17"/>
      <c r="I33" s="17"/>
    </row>
    <row r="34" spans="1:9" ht="8.1" customHeight="1" x14ac:dyDescent="0.25">
      <c r="A34" s="17"/>
      <c r="B34" s="17"/>
      <c r="C34" s="17"/>
      <c r="D34" s="17"/>
      <c r="E34" s="17"/>
      <c r="F34" s="17"/>
      <c r="G34" s="17"/>
      <c r="H34" s="17"/>
      <c r="I34" s="17"/>
    </row>
    <row r="39" spans="1:9" x14ac:dyDescent="0.25">
      <c r="B39" s="120" t="s">
        <v>422</v>
      </c>
    </row>
    <row r="47" spans="1:9" x14ac:dyDescent="0.25">
      <c r="B47" s="1" t="s">
        <v>397</v>
      </c>
      <c r="C47" s="121"/>
      <c r="D47" s="121"/>
      <c r="E47" s="121"/>
      <c r="F47" s="121"/>
      <c r="G47" s="121"/>
    </row>
  </sheetData>
  <sheetProtection algorithmName="SHA-512" hashValue="3e/sg2felf+jRXzxCXXErHb6/V/7kfWMmqPFKcbh9OY6LCRZ0xrFJbg3CLRnaboD2c+O+uHtb6v1gZczRbiVyw==" saltValue="3iihClUxGLHyUi7LjPQ3Xg==" spinCount="100000" sheet="1" objects="1" scenarios="1" selectLockedCells="1"/>
  <mergeCells count="15">
    <mergeCell ref="A31:I31"/>
    <mergeCell ref="C47:G47"/>
    <mergeCell ref="E15:I15"/>
    <mergeCell ref="E18:I18"/>
    <mergeCell ref="A22:I22"/>
    <mergeCell ref="A28:I28"/>
    <mergeCell ref="A29:I29"/>
    <mergeCell ref="A30:I30"/>
    <mergeCell ref="C18:D18"/>
    <mergeCell ref="B26:C26"/>
    <mergeCell ref="A2:I2"/>
    <mergeCell ref="A9:I9"/>
    <mergeCell ref="B12:E12"/>
    <mergeCell ref="F12:H12"/>
    <mergeCell ref="A13:H13"/>
  </mergeCells>
  <printOptions horizontalCentered="1"/>
  <pageMargins left="0.70866141732283472" right="0.51181102362204722" top="0.74803149606299213" bottom="0.74803149606299213" header="0.31496062992125984" footer="0.31496062992125984"/>
  <pageSetup paperSize="9" scale="8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B3AC45-3B2E-44EC-B964-C40942CE590A}">
  <sheetPr>
    <pageSetUpPr fitToPage="1"/>
  </sheetPr>
  <dimension ref="A1:K341"/>
  <sheetViews>
    <sheetView zoomScaleNormal="100" workbookViewId="0">
      <pane ySplit="6" topLeftCell="A7" activePane="bottomLeft" state="frozen"/>
      <selection pane="bottomLeft" activeCell="I8" sqref="I8"/>
    </sheetView>
  </sheetViews>
  <sheetFormatPr baseColWidth="10" defaultRowHeight="15" x14ac:dyDescent="0.25"/>
  <cols>
    <col min="1" max="1" width="11.7109375" style="1" bestFit="1" customWidth="1"/>
    <col min="2" max="2" width="8.7109375" style="1" bestFit="1" customWidth="1"/>
    <col min="3" max="3" width="3.7109375" style="1" bestFit="1" customWidth="1"/>
    <col min="4" max="4" width="47.42578125" style="1" customWidth="1"/>
    <col min="5" max="5" width="10.85546875" style="68" bestFit="1" customWidth="1"/>
    <col min="6" max="6" width="8.5703125" style="1" bestFit="1" customWidth="1"/>
    <col min="7" max="7" width="17.5703125" style="1" bestFit="1" customWidth="1"/>
    <col min="8" max="8" width="7.85546875" style="12" bestFit="1" customWidth="1"/>
    <col min="9" max="9" width="15.28515625" style="12" bestFit="1" customWidth="1"/>
    <col min="10" max="10" width="10.140625" style="12" bestFit="1" customWidth="1"/>
    <col min="11" max="11" width="1.7109375" style="1" customWidth="1"/>
    <col min="12" max="16384" width="11.42578125" style="1"/>
  </cols>
  <sheetData>
    <row r="1" spans="1:10" ht="73.5" customHeight="1" thickBot="1" x14ac:dyDescent="0.3">
      <c r="A1" s="94" t="s">
        <v>390</v>
      </c>
      <c r="B1" s="95"/>
      <c r="C1" s="95"/>
      <c r="D1" s="95"/>
      <c r="E1" s="95"/>
      <c r="F1" s="95"/>
      <c r="G1" s="95"/>
      <c r="H1" s="95"/>
      <c r="I1" s="95"/>
      <c r="J1" s="96"/>
    </row>
    <row r="2" spans="1:10" ht="60" customHeight="1" x14ac:dyDescent="0.25">
      <c r="A2" s="73" t="s">
        <v>391</v>
      </c>
      <c r="B2" s="73"/>
      <c r="C2" s="73"/>
      <c r="D2" s="73"/>
      <c r="E2" s="73"/>
      <c r="F2" s="73"/>
      <c r="G2" s="73"/>
      <c r="H2" s="73"/>
      <c r="I2" s="73"/>
      <c r="J2" s="73"/>
    </row>
    <row r="3" spans="1:10" x14ac:dyDescent="0.25">
      <c r="A3" s="18"/>
      <c r="B3" s="17"/>
      <c r="C3" s="17"/>
      <c r="D3" s="17"/>
      <c r="E3" s="19"/>
      <c r="F3" s="17"/>
      <c r="G3" s="17"/>
      <c r="H3" s="20"/>
      <c r="I3" s="20"/>
      <c r="J3" s="20"/>
    </row>
    <row r="4" spans="1:10" x14ac:dyDescent="0.25">
      <c r="A4" s="18" t="s">
        <v>389</v>
      </c>
      <c r="B4" s="17"/>
      <c r="C4" s="17"/>
      <c r="D4" s="17"/>
      <c r="E4" s="19"/>
      <c r="F4" s="17"/>
      <c r="G4" s="17"/>
      <c r="H4" s="20"/>
      <c r="I4" s="20"/>
      <c r="J4" s="20"/>
    </row>
    <row r="5" spans="1:10" ht="5.0999999999999996" customHeight="1" x14ac:dyDescent="0.25">
      <c r="A5" s="21"/>
      <c r="B5" s="17"/>
      <c r="C5" s="17"/>
      <c r="D5" s="17"/>
      <c r="E5" s="19"/>
      <c r="F5" s="17"/>
      <c r="G5" s="17"/>
      <c r="H5" s="20"/>
      <c r="I5" s="20"/>
      <c r="J5" s="20"/>
    </row>
    <row r="6" spans="1:10" x14ac:dyDescent="0.25">
      <c r="A6" s="22" t="s">
        <v>0</v>
      </c>
      <c r="B6" s="22" t="s">
        <v>1</v>
      </c>
      <c r="C6" s="22" t="s">
        <v>2</v>
      </c>
      <c r="D6" s="23" t="s">
        <v>3</v>
      </c>
      <c r="E6" s="24" t="s">
        <v>385</v>
      </c>
      <c r="F6" s="22" t="s">
        <v>4</v>
      </c>
      <c r="G6" s="22" t="s">
        <v>5</v>
      </c>
      <c r="H6" s="25" t="s">
        <v>6</v>
      </c>
      <c r="I6" s="25" t="s">
        <v>7</v>
      </c>
      <c r="J6" s="25" t="s">
        <v>399</v>
      </c>
    </row>
    <row r="7" spans="1:10" x14ac:dyDescent="0.25">
      <c r="A7" s="26" t="s">
        <v>9</v>
      </c>
      <c r="B7" s="26" t="s">
        <v>10</v>
      </c>
      <c r="C7" s="26" t="s">
        <v>11</v>
      </c>
      <c r="D7" s="80" t="s">
        <v>12</v>
      </c>
      <c r="E7" s="81"/>
      <c r="F7" s="81"/>
      <c r="G7" s="82"/>
      <c r="H7" s="27"/>
      <c r="I7" s="28"/>
      <c r="J7" s="28"/>
    </row>
    <row r="8" spans="1:10" x14ac:dyDescent="0.25">
      <c r="A8" s="29" t="s">
        <v>13</v>
      </c>
      <c r="B8" s="30" t="s">
        <v>14</v>
      </c>
      <c r="C8" s="30" t="s">
        <v>11</v>
      </c>
      <c r="D8" s="74" t="s">
        <v>15</v>
      </c>
      <c r="E8" s="75"/>
      <c r="F8" s="75"/>
      <c r="G8" s="76"/>
      <c r="H8" s="31">
        <v>1</v>
      </c>
      <c r="I8" s="70"/>
      <c r="J8" s="32">
        <f>+ROUND(ROUND(H8,2)*ROUND(I8,2),2)</f>
        <v>0</v>
      </c>
    </row>
    <row r="9" spans="1:10" ht="54.95" customHeight="1" x14ac:dyDescent="0.25">
      <c r="A9" s="33"/>
      <c r="B9" s="33"/>
      <c r="C9" s="33"/>
      <c r="D9" s="74" t="s">
        <v>16</v>
      </c>
      <c r="E9" s="75"/>
      <c r="F9" s="75"/>
      <c r="G9" s="76"/>
      <c r="H9" s="34"/>
      <c r="I9" s="34"/>
      <c r="J9" s="34"/>
    </row>
    <row r="10" spans="1:10" x14ac:dyDescent="0.25">
      <c r="A10" s="33"/>
      <c r="B10" s="35" t="s">
        <v>386</v>
      </c>
      <c r="C10" s="33"/>
      <c r="D10" s="36"/>
      <c r="E10" s="37"/>
      <c r="F10" s="33"/>
      <c r="G10" s="38" t="s">
        <v>17</v>
      </c>
      <c r="H10" s="39"/>
      <c r="I10" s="40"/>
      <c r="J10" s="41">
        <f>SUM(J8:J9)</f>
        <v>0</v>
      </c>
    </row>
    <row r="11" spans="1:10" x14ac:dyDescent="0.25">
      <c r="A11" s="26" t="s">
        <v>18</v>
      </c>
      <c r="B11" s="26" t="s">
        <v>10</v>
      </c>
      <c r="C11" s="26" t="s">
        <v>11</v>
      </c>
      <c r="D11" s="80" t="s">
        <v>19</v>
      </c>
      <c r="E11" s="81"/>
      <c r="F11" s="81"/>
      <c r="G11" s="82"/>
      <c r="H11" s="27"/>
      <c r="I11" s="28"/>
      <c r="J11" s="28"/>
    </row>
    <row r="12" spans="1:10" x14ac:dyDescent="0.25">
      <c r="A12" s="29" t="s">
        <v>20</v>
      </c>
      <c r="B12" s="30" t="s">
        <v>14</v>
      </c>
      <c r="C12" s="30" t="s">
        <v>11</v>
      </c>
      <c r="D12" s="74" t="s">
        <v>21</v>
      </c>
      <c r="E12" s="75"/>
      <c r="F12" s="75"/>
      <c r="G12" s="76"/>
      <c r="H12" s="31">
        <v>1</v>
      </c>
      <c r="I12" s="70"/>
      <c r="J12" s="32">
        <f>+ROUND(ROUND(H12,2)*ROUND(I12,2),2)</f>
        <v>0</v>
      </c>
    </row>
    <row r="13" spans="1:10" ht="90" customHeight="1" x14ac:dyDescent="0.25">
      <c r="A13" s="33"/>
      <c r="B13" s="33"/>
      <c r="C13" s="33"/>
      <c r="D13" s="74" t="s">
        <v>22</v>
      </c>
      <c r="E13" s="75"/>
      <c r="F13" s="75"/>
      <c r="G13" s="76"/>
      <c r="H13" s="34"/>
      <c r="I13" s="34"/>
      <c r="J13" s="34"/>
    </row>
    <row r="14" spans="1:10" x14ac:dyDescent="0.25">
      <c r="A14" s="33"/>
      <c r="B14" s="35" t="s">
        <v>386</v>
      </c>
      <c r="C14" s="33"/>
      <c r="D14" s="36"/>
      <c r="E14" s="37"/>
      <c r="F14" s="33"/>
      <c r="G14" s="38" t="s">
        <v>23</v>
      </c>
      <c r="H14" s="39"/>
      <c r="I14" s="40"/>
      <c r="J14" s="41">
        <f>SUM(J12:J13)</f>
        <v>0</v>
      </c>
    </row>
    <row r="15" spans="1:10" x14ac:dyDescent="0.25">
      <c r="A15" s="26" t="s">
        <v>24</v>
      </c>
      <c r="B15" s="26" t="s">
        <v>10</v>
      </c>
      <c r="C15" s="26" t="s">
        <v>11</v>
      </c>
      <c r="D15" s="80" t="s">
        <v>25</v>
      </c>
      <c r="E15" s="81"/>
      <c r="F15" s="81"/>
      <c r="G15" s="82"/>
      <c r="H15" s="27"/>
      <c r="I15" s="28"/>
      <c r="J15" s="28"/>
    </row>
    <row r="16" spans="1:10" x14ac:dyDescent="0.25">
      <c r="A16" s="29" t="s">
        <v>26</v>
      </c>
      <c r="B16" s="30" t="s">
        <v>14</v>
      </c>
      <c r="C16" s="30" t="s">
        <v>11</v>
      </c>
      <c r="D16" s="74" t="s">
        <v>27</v>
      </c>
      <c r="E16" s="75"/>
      <c r="F16" s="75"/>
      <c r="G16" s="76"/>
      <c r="H16" s="31">
        <v>2</v>
      </c>
      <c r="I16" s="70"/>
      <c r="J16" s="32">
        <f>+ROUND(ROUND(H16,2)*ROUND(I16,2),2)</f>
        <v>0</v>
      </c>
    </row>
    <row r="17" spans="1:10" ht="170.1" customHeight="1" x14ac:dyDescent="0.25">
      <c r="A17" s="33"/>
      <c r="B17" s="33"/>
      <c r="C17" s="33"/>
      <c r="D17" s="74" t="s">
        <v>28</v>
      </c>
      <c r="E17" s="75"/>
      <c r="F17" s="75"/>
      <c r="G17" s="76"/>
      <c r="H17" s="34"/>
      <c r="I17" s="34"/>
      <c r="J17" s="34"/>
    </row>
    <row r="18" spans="1:10" x14ac:dyDescent="0.25">
      <c r="A18" s="33"/>
      <c r="B18" s="33"/>
      <c r="C18" s="33"/>
      <c r="D18" s="42" t="s">
        <v>29</v>
      </c>
      <c r="E18" s="37">
        <v>1</v>
      </c>
      <c r="F18" s="43">
        <v>0</v>
      </c>
      <c r="G18" s="31">
        <v>1</v>
      </c>
      <c r="H18" s="34"/>
      <c r="I18" s="34"/>
      <c r="J18" s="34"/>
    </row>
    <row r="19" spans="1:10" x14ac:dyDescent="0.25">
      <c r="A19" s="33"/>
      <c r="B19" s="33"/>
      <c r="C19" s="33"/>
      <c r="D19" s="42" t="s">
        <v>30</v>
      </c>
      <c r="E19" s="37">
        <v>1</v>
      </c>
      <c r="F19" s="43">
        <v>0</v>
      </c>
      <c r="G19" s="31">
        <v>1</v>
      </c>
      <c r="H19" s="34"/>
      <c r="I19" s="34"/>
      <c r="J19" s="34"/>
    </row>
    <row r="20" spans="1:10" x14ac:dyDescent="0.25">
      <c r="A20" s="29" t="s">
        <v>31</v>
      </c>
      <c r="B20" s="30" t="s">
        <v>14</v>
      </c>
      <c r="C20" s="30" t="s">
        <v>11</v>
      </c>
      <c r="D20" s="74" t="s">
        <v>32</v>
      </c>
      <c r="E20" s="75"/>
      <c r="F20" s="75"/>
      <c r="G20" s="76"/>
      <c r="H20" s="44"/>
      <c r="I20" s="44"/>
      <c r="J20" s="44"/>
    </row>
    <row r="21" spans="1:10" ht="150" customHeight="1" x14ac:dyDescent="0.25">
      <c r="A21" s="33"/>
      <c r="B21" s="33"/>
      <c r="C21" s="33"/>
      <c r="D21" s="74" t="s">
        <v>33</v>
      </c>
      <c r="E21" s="75"/>
      <c r="F21" s="75"/>
      <c r="G21" s="76"/>
      <c r="H21" s="34"/>
      <c r="I21" s="34"/>
      <c r="J21" s="34"/>
    </row>
    <row r="22" spans="1:10" x14ac:dyDescent="0.25">
      <c r="A22" s="30" t="s">
        <v>34</v>
      </c>
      <c r="B22" s="30" t="s">
        <v>14</v>
      </c>
      <c r="C22" s="30" t="s">
        <v>35</v>
      </c>
      <c r="D22" s="74" t="s">
        <v>36</v>
      </c>
      <c r="E22" s="75"/>
      <c r="F22" s="75"/>
      <c r="G22" s="76"/>
      <c r="H22" s="45">
        <v>8</v>
      </c>
      <c r="I22" s="70"/>
      <c r="J22" s="32">
        <f>+ROUND(ROUND(H22,2)*ROUND(I22,2),2)</f>
        <v>0</v>
      </c>
    </row>
    <row r="23" spans="1:10" ht="35.1" customHeight="1" x14ac:dyDescent="0.25">
      <c r="A23" s="33"/>
      <c r="B23" s="33"/>
      <c r="C23" s="33"/>
      <c r="D23" s="74" t="s">
        <v>37</v>
      </c>
      <c r="E23" s="75"/>
      <c r="F23" s="75"/>
      <c r="G23" s="76"/>
      <c r="H23" s="34"/>
      <c r="I23" s="34"/>
      <c r="J23" s="34"/>
    </row>
    <row r="24" spans="1:10" x14ac:dyDescent="0.25">
      <c r="A24" s="30" t="s">
        <v>38</v>
      </c>
      <c r="B24" s="30" t="s">
        <v>14</v>
      </c>
      <c r="C24" s="30" t="s">
        <v>35</v>
      </c>
      <c r="D24" s="74" t="s">
        <v>39</v>
      </c>
      <c r="E24" s="75"/>
      <c r="F24" s="75"/>
      <c r="G24" s="76"/>
      <c r="H24" s="45">
        <v>200</v>
      </c>
      <c r="I24" s="70"/>
      <c r="J24" s="32">
        <f>+ROUND(ROUND(H24,2)*ROUND(I24,2),2)</f>
        <v>0</v>
      </c>
    </row>
    <row r="25" spans="1:10" ht="90" customHeight="1" x14ac:dyDescent="0.25">
      <c r="A25" s="33"/>
      <c r="B25" s="33"/>
      <c r="C25" s="33"/>
      <c r="D25" s="74" t="s">
        <v>40</v>
      </c>
      <c r="E25" s="75"/>
      <c r="F25" s="75"/>
      <c r="G25" s="76"/>
      <c r="H25" s="34"/>
      <c r="I25" s="34"/>
      <c r="J25" s="34"/>
    </row>
    <row r="26" spans="1:10" x14ac:dyDescent="0.25">
      <c r="A26" s="33"/>
      <c r="B26" s="35" t="s">
        <v>387</v>
      </c>
      <c r="C26" s="33"/>
      <c r="D26" s="36"/>
      <c r="E26" s="37"/>
      <c r="F26" s="33"/>
      <c r="G26" s="38" t="s">
        <v>41</v>
      </c>
      <c r="H26" s="31"/>
      <c r="I26" s="40"/>
      <c r="J26" s="40">
        <f>SUM(J22:J25)</f>
        <v>0</v>
      </c>
    </row>
    <row r="27" spans="1:10" x14ac:dyDescent="0.25">
      <c r="A27" s="29" t="s">
        <v>42</v>
      </c>
      <c r="B27" s="30" t="s">
        <v>14</v>
      </c>
      <c r="C27" s="30" t="s">
        <v>11</v>
      </c>
      <c r="D27" s="74" t="s">
        <v>43</v>
      </c>
      <c r="E27" s="75"/>
      <c r="F27" s="75"/>
      <c r="G27" s="76"/>
      <c r="H27" s="31">
        <v>1</v>
      </c>
      <c r="I27" s="70"/>
      <c r="J27" s="32">
        <f>+ROUND(ROUND(H27,2)*ROUND(I27,2),2)</f>
        <v>0</v>
      </c>
    </row>
    <row r="28" spans="1:10" ht="245.1" customHeight="1" x14ac:dyDescent="0.25">
      <c r="A28" s="33"/>
      <c r="B28" s="33"/>
      <c r="C28" s="33"/>
      <c r="D28" s="74" t="s">
        <v>44</v>
      </c>
      <c r="E28" s="75"/>
      <c r="F28" s="75"/>
      <c r="G28" s="76"/>
      <c r="H28" s="34"/>
      <c r="I28" s="34"/>
      <c r="J28" s="34"/>
    </row>
    <row r="29" spans="1:10" x14ac:dyDescent="0.25">
      <c r="A29" s="29" t="s">
        <v>45</v>
      </c>
      <c r="B29" s="30" t="s">
        <v>14</v>
      </c>
      <c r="C29" s="30" t="s">
        <v>11</v>
      </c>
      <c r="D29" s="74" t="s">
        <v>46</v>
      </c>
      <c r="E29" s="75"/>
      <c r="F29" s="75"/>
      <c r="G29" s="76"/>
      <c r="H29" s="44"/>
      <c r="I29" s="44"/>
      <c r="J29" s="44"/>
    </row>
    <row r="30" spans="1:10" x14ac:dyDescent="0.25">
      <c r="A30" s="30" t="s">
        <v>47</v>
      </c>
      <c r="B30" s="30" t="s">
        <v>14</v>
      </c>
      <c r="C30" s="30" t="s">
        <v>35</v>
      </c>
      <c r="D30" s="74" t="s">
        <v>48</v>
      </c>
      <c r="E30" s="75"/>
      <c r="F30" s="75"/>
      <c r="G30" s="76"/>
      <c r="H30" s="45">
        <v>30</v>
      </c>
      <c r="I30" s="70"/>
      <c r="J30" s="32">
        <f t="shared" ref="J30" si="0">+ROUND(ROUND(H30,2)*ROUND(I30,2),2)</f>
        <v>0</v>
      </c>
    </row>
    <row r="31" spans="1:10" ht="90" customHeight="1" x14ac:dyDescent="0.25">
      <c r="A31" s="33"/>
      <c r="B31" s="33"/>
      <c r="C31" s="33"/>
      <c r="D31" s="74" t="s">
        <v>49</v>
      </c>
      <c r="E31" s="75"/>
      <c r="F31" s="75"/>
      <c r="G31" s="76"/>
      <c r="H31" s="34"/>
      <c r="I31" s="34"/>
      <c r="J31" s="34"/>
    </row>
    <row r="32" spans="1:10" x14ac:dyDescent="0.25">
      <c r="A32" s="33"/>
      <c r="B32" s="33"/>
      <c r="C32" s="33"/>
      <c r="D32" s="42" t="s">
        <v>50</v>
      </c>
      <c r="E32" s="37">
        <v>1</v>
      </c>
      <c r="F32" s="43">
        <v>15</v>
      </c>
      <c r="G32" s="31">
        <v>15</v>
      </c>
      <c r="H32" s="34"/>
      <c r="I32" s="34"/>
      <c r="J32" s="34"/>
    </row>
    <row r="33" spans="1:10" x14ac:dyDescent="0.25">
      <c r="A33" s="33"/>
      <c r="B33" s="33"/>
      <c r="C33" s="33"/>
      <c r="D33" s="42" t="s">
        <v>51</v>
      </c>
      <c r="E33" s="37">
        <v>1</v>
      </c>
      <c r="F33" s="43">
        <v>15</v>
      </c>
      <c r="G33" s="31">
        <v>15</v>
      </c>
      <c r="H33" s="34"/>
      <c r="I33" s="34"/>
      <c r="J33" s="34"/>
    </row>
    <row r="34" spans="1:10" x14ac:dyDescent="0.25">
      <c r="A34" s="30" t="s">
        <v>52</v>
      </c>
      <c r="B34" s="30" t="s">
        <v>14</v>
      </c>
      <c r="C34" s="30" t="s">
        <v>35</v>
      </c>
      <c r="D34" s="74" t="s">
        <v>53</v>
      </c>
      <c r="E34" s="75"/>
      <c r="F34" s="75"/>
      <c r="G34" s="76"/>
      <c r="H34" s="45">
        <v>9</v>
      </c>
      <c r="I34" s="70"/>
      <c r="J34" s="32">
        <f>+ROUND(ROUND(H34,2)*ROUND(I34,2),2)</f>
        <v>0</v>
      </c>
    </row>
    <row r="35" spans="1:10" x14ac:dyDescent="0.25">
      <c r="A35" s="33"/>
      <c r="B35" s="33"/>
      <c r="C35" s="33"/>
      <c r="D35" s="42" t="s">
        <v>54</v>
      </c>
      <c r="E35" s="37">
        <v>0</v>
      </c>
      <c r="F35" s="43">
        <v>5</v>
      </c>
      <c r="G35" s="31">
        <v>5</v>
      </c>
      <c r="H35" s="34"/>
      <c r="I35" s="34"/>
      <c r="J35" s="34"/>
    </row>
    <row r="36" spans="1:10" x14ac:dyDescent="0.25">
      <c r="A36" s="33"/>
      <c r="B36" s="33"/>
      <c r="C36" s="33"/>
      <c r="D36" s="42" t="s">
        <v>55</v>
      </c>
      <c r="E36" s="37">
        <v>0</v>
      </c>
      <c r="F36" s="43">
        <v>2</v>
      </c>
      <c r="G36" s="31">
        <v>2</v>
      </c>
      <c r="H36" s="34"/>
      <c r="I36" s="34"/>
      <c r="J36" s="34"/>
    </row>
    <row r="37" spans="1:10" x14ac:dyDescent="0.25">
      <c r="A37" s="33"/>
      <c r="B37" s="33"/>
      <c r="C37" s="33"/>
      <c r="D37" s="42" t="s">
        <v>56</v>
      </c>
      <c r="E37" s="37">
        <v>0</v>
      </c>
      <c r="F37" s="43">
        <v>2</v>
      </c>
      <c r="G37" s="31">
        <v>2</v>
      </c>
      <c r="H37" s="34"/>
      <c r="I37" s="34"/>
      <c r="J37" s="34"/>
    </row>
    <row r="38" spans="1:10" x14ac:dyDescent="0.25">
      <c r="A38" s="30" t="s">
        <v>57</v>
      </c>
      <c r="B38" s="30" t="s">
        <v>14</v>
      </c>
      <c r="C38" s="30" t="s">
        <v>35</v>
      </c>
      <c r="D38" s="74" t="s">
        <v>58</v>
      </c>
      <c r="E38" s="75"/>
      <c r="F38" s="75"/>
      <c r="G38" s="76"/>
      <c r="H38" s="45">
        <v>46</v>
      </c>
      <c r="I38" s="70"/>
      <c r="J38" s="32">
        <f>+ROUND(ROUND(H38,2)*ROUND(I38,2),2)</f>
        <v>0</v>
      </c>
    </row>
    <row r="39" spans="1:10" ht="90" customHeight="1" x14ac:dyDescent="0.25">
      <c r="A39" s="33"/>
      <c r="B39" s="33"/>
      <c r="C39" s="33"/>
      <c r="D39" s="74" t="s">
        <v>59</v>
      </c>
      <c r="E39" s="75"/>
      <c r="F39" s="75"/>
      <c r="G39" s="76"/>
      <c r="H39" s="34"/>
      <c r="I39" s="34"/>
      <c r="J39" s="34"/>
    </row>
    <row r="40" spans="1:10" x14ac:dyDescent="0.25">
      <c r="A40" s="33"/>
      <c r="B40" s="33"/>
      <c r="C40" s="33"/>
      <c r="D40" s="42" t="s">
        <v>50</v>
      </c>
      <c r="E40" s="37">
        <v>0</v>
      </c>
      <c r="F40" s="43">
        <v>15</v>
      </c>
      <c r="G40" s="31">
        <v>15</v>
      </c>
      <c r="H40" s="34"/>
      <c r="I40" s="34"/>
      <c r="J40" s="34"/>
    </row>
    <row r="41" spans="1:10" x14ac:dyDescent="0.25">
      <c r="A41" s="33"/>
      <c r="B41" s="33"/>
      <c r="C41" s="33"/>
      <c r="D41" s="42" t="s">
        <v>51</v>
      </c>
      <c r="E41" s="37">
        <v>0</v>
      </c>
      <c r="F41" s="43">
        <v>15</v>
      </c>
      <c r="G41" s="31">
        <v>15</v>
      </c>
      <c r="H41" s="34"/>
      <c r="I41" s="34"/>
      <c r="J41" s="34"/>
    </row>
    <row r="42" spans="1:10" x14ac:dyDescent="0.25">
      <c r="A42" s="33"/>
      <c r="B42" s="33"/>
      <c r="C42" s="33"/>
      <c r="D42" s="42" t="s">
        <v>60</v>
      </c>
      <c r="E42" s="37">
        <v>0</v>
      </c>
      <c r="F42" s="43">
        <v>4</v>
      </c>
      <c r="G42" s="31">
        <v>4</v>
      </c>
      <c r="H42" s="34"/>
      <c r="I42" s="34"/>
      <c r="J42" s="34"/>
    </row>
    <row r="43" spans="1:10" x14ac:dyDescent="0.25">
      <c r="A43" s="33"/>
      <c r="B43" s="33"/>
      <c r="C43" s="33"/>
      <c r="D43" s="42" t="s">
        <v>61</v>
      </c>
      <c r="E43" s="37">
        <v>0</v>
      </c>
      <c r="F43" s="43">
        <v>4</v>
      </c>
      <c r="G43" s="31">
        <v>4</v>
      </c>
      <c r="H43" s="34"/>
      <c r="I43" s="34"/>
      <c r="J43" s="34"/>
    </row>
    <row r="44" spans="1:10" x14ac:dyDescent="0.25">
      <c r="A44" s="33"/>
      <c r="B44" s="33"/>
      <c r="C44" s="33"/>
      <c r="D44" s="42" t="s">
        <v>62</v>
      </c>
      <c r="E44" s="37">
        <v>0</v>
      </c>
      <c r="F44" s="43">
        <v>4</v>
      </c>
      <c r="G44" s="31">
        <v>4</v>
      </c>
      <c r="H44" s="34"/>
      <c r="I44" s="34"/>
      <c r="J44" s="34"/>
    </row>
    <row r="45" spans="1:10" x14ac:dyDescent="0.25">
      <c r="A45" s="33"/>
      <c r="B45" s="33"/>
      <c r="C45" s="33"/>
      <c r="D45" s="42" t="s">
        <v>63</v>
      </c>
      <c r="E45" s="37">
        <v>0</v>
      </c>
      <c r="F45" s="43">
        <v>2</v>
      </c>
      <c r="G45" s="31">
        <v>2</v>
      </c>
      <c r="H45" s="34"/>
      <c r="I45" s="34"/>
      <c r="J45" s="34"/>
    </row>
    <row r="46" spans="1:10" x14ac:dyDescent="0.25">
      <c r="A46" s="33"/>
      <c r="B46" s="33"/>
      <c r="C46" s="33"/>
      <c r="D46" s="42" t="s">
        <v>64</v>
      </c>
      <c r="E46" s="37">
        <v>0</v>
      </c>
      <c r="F46" s="43">
        <v>2</v>
      </c>
      <c r="G46" s="31">
        <v>2</v>
      </c>
      <c r="H46" s="34"/>
      <c r="I46" s="34"/>
      <c r="J46" s="34"/>
    </row>
    <row r="47" spans="1:10" x14ac:dyDescent="0.25">
      <c r="A47" s="30" t="s">
        <v>65</v>
      </c>
      <c r="B47" s="30" t="s">
        <v>14</v>
      </c>
      <c r="C47" s="30" t="s">
        <v>35</v>
      </c>
      <c r="D47" s="74" t="s">
        <v>66</v>
      </c>
      <c r="E47" s="75"/>
      <c r="F47" s="75"/>
      <c r="G47" s="76"/>
      <c r="H47" s="45">
        <v>9</v>
      </c>
      <c r="I47" s="70"/>
      <c r="J47" s="32">
        <f>+ROUND(ROUND(H47,2)*ROUND(I47,2),2)</f>
        <v>0</v>
      </c>
    </row>
    <row r="48" spans="1:10" ht="90" customHeight="1" x14ac:dyDescent="0.25">
      <c r="A48" s="33"/>
      <c r="B48" s="33"/>
      <c r="C48" s="33"/>
      <c r="D48" s="74" t="s">
        <v>67</v>
      </c>
      <c r="E48" s="75"/>
      <c r="F48" s="75"/>
      <c r="G48" s="76"/>
      <c r="H48" s="34"/>
      <c r="I48" s="34"/>
      <c r="J48" s="34"/>
    </row>
    <row r="49" spans="1:10" x14ac:dyDescent="0.25">
      <c r="A49" s="33"/>
      <c r="B49" s="33"/>
      <c r="C49" s="33"/>
      <c r="D49" s="42" t="s">
        <v>68</v>
      </c>
      <c r="E49" s="37">
        <v>0</v>
      </c>
      <c r="F49" s="43">
        <v>5</v>
      </c>
      <c r="G49" s="31">
        <v>5</v>
      </c>
      <c r="H49" s="34"/>
      <c r="I49" s="34"/>
      <c r="J49" s="34"/>
    </row>
    <row r="50" spans="1:10" x14ac:dyDescent="0.25">
      <c r="A50" s="33"/>
      <c r="B50" s="33"/>
      <c r="C50" s="33"/>
      <c r="D50" s="42" t="s">
        <v>69</v>
      </c>
      <c r="E50" s="37">
        <v>0</v>
      </c>
      <c r="F50" s="43">
        <v>2</v>
      </c>
      <c r="G50" s="31">
        <v>2</v>
      </c>
      <c r="H50" s="34"/>
      <c r="I50" s="34"/>
      <c r="J50" s="34"/>
    </row>
    <row r="51" spans="1:10" x14ac:dyDescent="0.25">
      <c r="A51" s="33"/>
      <c r="B51" s="33"/>
      <c r="C51" s="33"/>
      <c r="D51" s="42" t="s">
        <v>70</v>
      </c>
      <c r="E51" s="37">
        <v>0</v>
      </c>
      <c r="F51" s="43">
        <v>2</v>
      </c>
      <c r="G51" s="31">
        <v>2</v>
      </c>
      <c r="H51" s="34"/>
      <c r="I51" s="34"/>
      <c r="J51" s="34"/>
    </row>
    <row r="52" spans="1:10" x14ac:dyDescent="0.25">
      <c r="A52" s="30" t="s">
        <v>71</v>
      </c>
      <c r="B52" s="30" t="s">
        <v>14</v>
      </c>
      <c r="C52" s="30" t="s">
        <v>72</v>
      </c>
      <c r="D52" s="74" t="s">
        <v>73</v>
      </c>
      <c r="E52" s="75"/>
      <c r="F52" s="75"/>
      <c r="G52" s="76"/>
      <c r="H52" s="45">
        <v>6</v>
      </c>
      <c r="I52" s="70"/>
      <c r="J52" s="32">
        <f>+ROUND(ROUND(H52,2)*ROUND(I52,2),2)</f>
        <v>0</v>
      </c>
    </row>
    <row r="53" spans="1:10" ht="90" customHeight="1" x14ac:dyDescent="0.25">
      <c r="A53" s="33"/>
      <c r="B53" s="33"/>
      <c r="C53" s="33"/>
      <c r="D53" s="74" t="s">
        <v>74</v>
      </c>
      <c r="E53" s="75"/>
      <c r="F53" s="75"/>
      <c r="G53" s="76"/>
      <c r="H53" s="34"/>
      <c r="I53" s="34"/>
      <c r="J53" s="34"/>
    </row>
    <row r="54" spans="1:10" x14ac:dyDescent="0.25">
      <c r="A54" s="33"/>
      <c r="B54" s="33"/>
      <c r="C54" s="33"/>
      <c r="D54" s="42" t="s">
        <v>75</v>
      </c>
      <c r="E54" s="37">
        <v>3</v>
      </c>
      <c r="F54" s="43">
        <v>0</v>
      </c>
      <c r="G54" s="31">
        <v>3</v>
      </c>
      <c r="H54" s="34"/>
      <c r="I54" s="34"/>
      <c r="J54" s="34"/>
    </row>
    <row r="55" spans="1:10" x14ac:dyDescent="0.25">
      <c r="A55" s="33"/>
      <c r="B55" s="33"/>
      <c r="C55" s="33"/>
      <c r="D55" s="42" t="s">
        <v>76</v>
      </c>
      <c r="E55" s="37">
        <v>3</v>
      </c>
      <c r="F55" s="43">
        <v>0</v>
      </c>
      <c r="G55" s="31">
        <v>3</v>
      </c>
      <c r="H55" s="34"/>
      <c r="I55" s="34"/>
      <c r="J55" s="34"/>
    </row>
    <row r="56" spans="1:10" x14ac:dyDescent="0.25">
      <c r="A56" s="30" t="s">
        <v>77</v>
      </c>
      <c r="B56" s="30" t="s">
        <v>14</v>
      </c>
      <c r="C56" s="30" t="s">
        <v>35</v>
      </c>
      <c r="D56" s="74" t="s">
        <v>78</v>
      </c>
      <c r="E56" s="75"/>
      <c r="F56" s="75"/>
      <c r="G56" s="76"/>
      <c r="H56" s="45">
        <v>46</v>
      </c>
      <c r="I56" s="70"/>
      <c r="J56" s="32">
        <f>+ROUND(ROUND(H56,2)*ROUND(I56,2),2)</f>
        <v>0</v>
      </c>
    </row>
    <row r="57" spans="1:10" ht="65.099999999999994" customHeight="1" x14ac:dyDescent="0.25">
      <c r="A57" s="33"/>
      <c r="B57" s="33"/>
      <c r="C57" s="33"/>
      <c r="D57" s="74" t="s">
        <v>79</v>
      </c>
      <c r="E57" s="75"/>
      <c r="F57" s="75"/>
      <c r="G57" s="76"/>
      <c r="H57" s="34"/>
      <c r="I57" s="34"/>
      <c r="J57" s="34"/>
    </row>
    <row r="58" spans="1:10" x14ac:dyDescent="0.25">
      <c r="A58" s="33"/>
      <c r="B58" s="33"/>
      <c r="C58" s="33"/>
      <c r="D58" s="42" t="s">
        <v>50</v>
      </c>
      <c r="E58" s="37">
        <v>0</v>
      </c>
      <c r="F58" s="43">
        <v>15</v>
      </c>
      <c r="G58" s="31">
        <v>15</v>
      </c>
      <c r="H58" s="34"/>
      <c r="I58" s="34"/>
      <c r="J58" s="34"/>
    </row>
    <row r="59" spans="1:10" x14ac:dyDescent="0.25">
      <c r="A59" s="33"/>
      <c r="B59" s="33"/>
      <c r="C59" s="33"/>
      <c r="D59" s="42" t="s">
        <v>51</v>
      </c>
      <c r="E59" s="37">
        <v>0</v>
      </c>
      <c r="F59" s="43">
        <v>15</v>
      </c>
      <c r="G59" s="31">
        <v>15</v>
      </c>
      <c r="H59" s="34"/>
      <c r="I59" s="34"/>
      <c r="J59" s="34"/>
    </row>
    <row r="60" spans="1:10" x14ac:dyDescent="0.25">
      <c r="A60" s="33"/>
      <c r="B60" s="33"/>
      <c r="C60" s="33"/>
      <c r="D60" s="42" t="s">
        <v>60</v>
      </c>
      <c r="E60" s="37">
        <v>0</v>
      </c>
      <c r="F60" s="43">
        <v>4</v>
      </c>
      <c r="G60" s="31">
        <v>4</v>
      </c>
      <c r="H60" s="34"/>
      <c r="I60" s="34"/>
      <c r="J60" s="34"/>
    </row>
    <row r="61" spans="1:10" x14ac:dyDescent="0.25">
      <c r="A61" s="33"/>
      <c r="B61" s="33"/>
      <c r="C61" s="33"/>
      <c r="D61" s="42" t="s">
        <v>61</v>
      </c>
      <c r="E61" s="37">
        <v>0</v>
      </c>
      <c r="F61" s="43">
        <v>4</v>
      </c>
      <c r="G61" s="31">
        <v>4</v>
      </c>
      <c r="H61" s="34"/>
      <c r="I61" s="34"/>
      <c r="J61" s="34"/>
    </row>
    <row r="62" spans="1:10" x14ac:dyDescent="0.25">
      <c r="A62" s="33"/>
      <c r="B62" s="33"/>
      <c r="C62" s="33"/>
      <c r="D62" s="42" t="s">
        <v>62</v>
      </c>
      <c r="E62" s="37">
        <v>4</v>
      </c>
      <c r="F62" s="43">
        <v>0</v>
      </c>
      <c r="G62" s="31">
        <v>4</v>
      </c>
      <c r="H62" s="34"/>
      <c r="I62" s="34"/>
      <c r="J62" s="34"/>
    </row>
    <row r="63" spans="1:10" x14ac:dyDescent="0.25">
      <c r="A63" s="33"/>
      <c r="B63" s="33"/>
      <c r="C63" s="33"/>
      <c r="D63" s="42" t="s">
        <v>63</v>
      </c>
      <c r="E63" s="37">
        <v>2</v>
      </c>
      <c r="F63" s="43">
        <v>0</v>
      </c>
      <c r="G63" s="31">
        <v>2</v>
      </c>
      <c r="H63" s="34"/>
      <c r="I63" s="34"/>
      <c r="J63" s="34"/>
    </row>
    <row r="64" spans="1:10" x14ac:dyDescent="0.25">
      <c r="A64" s="33"/>
      <c r="B64" s="33"/>
      <c r="C64" s="33"/>
      <c r="D64" s="42" t="s">
        <v>64</v>
      </c>
      <c r="E64" s="37">
        <v>2</v>
      </c>
      <c r="F64" s="43">
        <v>0</v>
      </c>
      <c r="G64" s="31">
        <v>2</v>
      </c>
      <c r="H64" s="34"/>
      <c r="I64" s="34"/>
      <c r="J64" s="34"/>
    </row>
    <row r="65" spans="1:10" x14ac:dyDescent="0.25">
      <c r="A65" s="30" t="s">
        <v>80</v>
      </c>
      <c r="B65" s="30" t="s">
        <v>14</v>
      </c>
      <c r="C65" s="30" t="s">
        <v>35</v>
      </c>
      <c r="D65" s="74" t="s">
        <v>81</v>
      </c>
      <c r="E65" s="75"/>
      <c r="F65" s="75"/>
      <c r="G65" s="76"/>
      <c r="H65" s="45">
        <v>9</v>
      </c>
      <c r="I65" s="70"/>
      <c r="J65" s="32">
        <f>+ROUND(ROUND(H65,2)*ROUND(I65,2),2)</f>
        <v>0</v>
      </c>
    </row>
    <row r="66" spans="1:10" ht="65.099999999999994" customHeight="1" x14ac:dyDescent="0.25">
      <c r="A66" s="33"/>
      <c r="B66" s="33"/>
      <c r="C66" s="33"/>
      <c r="D66" s="74" t="s">
        <v>82</v>
      </c>
      <c r="E66" s="75"/>
      <c r="F66" s="75"/>
      <c r="G66" s="76"/>
      <c r="H66" s="34"/>
      <c r="I66" s="34"/>
      <c r="J66" s="34"/>
    </row>
    <row r="67" spans="1:10" x14ac:dyDescent="0.25">
      <c r="A67" s="33"/>
      <c r="B67" s="33"/>
      <c r="C67" s="33"/>
      <c r="D67" s="42" t="s">
        <v>68</v>
      </c>
      <c r="E67" s="37">
        <v>0</v>
      </c>
      <c r="F67" s="43">
        <v>5</v>
      </c>
      <c r="G67" s="31">
        <v>5</v>
      </c>
      <c r="H67" s="34"/>
      <c r="I67" s="34"/>
      <c r="J67" s="34"/>
    </row>
    <row r="68" spans="1:10" x14ac:dyDescent="0.25">
      <c r="A68" s="33"/>
      <c r="B68" s="33"/>
      <c r="C68" s="33"/>
      <c r="D68" s="42" t="s">
        <v>69</v>
      </c>
      <c r="E68" s="37">
        <v>0</v>
      </c>
      <c r="F68" s="43">
        <v>2</v>
      </c>
      <c r="G68" s="31">
        <v>2</v>
      </c>
      <c r="H68" s="34"/>
      <c r="I68" s="34"/>
      <c r="J68" s="34"/>
    </row>
    <row r="69" spans="1:10" x14ac:dyDescent="0.25">
      <c r="A69" s="33"/>
      <c r="B69" s="33"/>
      <c r="C69" s="33"/>
      <c r="D69" s="42" t="s">
        <v>70</v>
      </c>
      <c r="E69" s="37">
        <v>0</v>
      </c>
      <c r="F69" s="43">
        <v>2</v>
      </c>
      <c r="G69" s="31">
        <v>2</v>
      </c>
      <c r="H69" s="34"/>
      <c r="I69" s="34"/>
      <c r="J69" s="34"/>
    </row>
    <row r="70" spans="1:10" x14ac:dyDescent="0.25">
      <c r="A70" s="30" t="s">
        <v>83</v>
      </c>
      <c r="B70" s="30" t="s">
        <v>14</v>
      </c>
      <c r="C70" s="30" t="s">
        <v>72</v>
      </c>
      <c r="D70" s="74" t="s">
        <v>84</v>
      </c>
      <c r="E70" s="75"/>
      <c r="F70" s="75"/>
      <c r="G70" s="76"/>
      <c r="H70" s="45">
        <v>6</v>
      </c>
      <c r="I70" s="70"/>
      <c r="J70" s="32">
        <f>+ROUND(ROUND(H70,2)*ROUND(I70,2),2)</f>
        <v>0</v>
      </c>
    </row>
    <row r="71" spans="1:10" ht="65.099999999999994" customHeight="1" x14ac:dyDescent="0.25">
      <c r="A71" s="33"/>
      <c r="B71" s="33"/>
      <c r="C71" s="33"/>
      <c r="D71" s="74" t="s">
        <v>85</v>
      </c>
      <c r="E71" s="75"/>
      <c r="F71" s="75"/>
      <c r="G71" s="76"/>
      <c r="H71" s="34"/>
      <c r="I71" s="34"/>
      <c r="J71" s="34"/>
    </row>
    <row r="72" spans="1:10" x14ac:dyDescent="0.25">
      <c r="A72" s="33"/>
      <c r="B72" s="33"/>
      <c r="C72" s="33"/>
      <c r="D72" s="42" t="s">
        <v>75</v>
      </c>
      <c r="E72" s="37">
        <v>3</v>
      </c>
      <c r="F72" s="43">
        <v>0</v>
      </c>
      <c r="G72" s="31">
        <v>3</v>
      </c>
      <c r="H72" s="34"/>
      <c r="I72" s="34"/>
      <c r="J72" s="34"/>
    </row>
    <row r="73" spans="1:10" x14ac:dyDescent="0.25">
      <c r="A73" s="33"/>
      <c r="B73" s="33"/>
      <c r="C73" s="33"/>
      <c r="D73" s="42" t="s">
        <v>76</v>
      </c>
      <c r="E73" s="37">
        <v>3</v>
      </c>
      <c r="F73" s="43">
        <v>0</v>
      </c>
      <c r="G73" s="31">
        <v>3</v>
      </c>
      <c r="H73" s="34"/>
      <c r="I73" s="34"/>
      <c r="J73" s="34"/>
    </row>
    <row r="74" spans="1:10" x14ac:dyDescent="0.25">
      <c r="A74" s="30" t="s">
        <v>86</v>
      </c>
      <c r="B74" s="30" t="s">
        <v>14</v>
      </c>
      <c r="C74" s="30" t="s">
        <v>11</v>
      </c>
      <c r="D74" s="74" t="s">
        <v>87</v>
      </c>
      <c r="E74" s="75"/>
      <c r="F74" s="75"/>
      <c r="G74" s="76"/>
      <c r="H74" s="45">
        <v>24</v>
      </c>
      <c r="I74" s="70"/>
      <c r="J74" s="32">
        <f>+ROUND(ROUND(H74,2)*ROUND(I74,2),2)</f>
        <v>0</v>
      </c>
    </row>
    <row r="75" spans="1:10" ht="75" customHeight="1" x14ac:dyDescent="0.25">
      <c r="A75" s="33"/>
      <c r="B75" s="33"/>
      <c r="C75" s="33"/>
      <c r="D75" s="74" t="s">
        <v>88</v>
      </c>
      <c r="E75" s="75"/>
      <c r="F75" s="75"/>
      <c r="G75" s="76"/>
      <c r="H75" s="34"/>
      <c r="I75" s="34"/>
      <c r="J75" s="34"/>
    </row>
    <row r="76" spans="1:10" x14ac:dyDescent="0.25">
      <c r="A76" s="33"/>
      <c r="B76" s="33"/>
      <c r="C76" s="33"/>
      <c r="D76" s="42" t="s">
        <v>89</v>
      </c>
      <c r="E76" s="37">
        <v>2</v>
      </c>
      <c r="F76" s="43">
        <v>0</v>
      </c>
      <c r="G76" s="31">
        <v>2</v>
      </c>
      <c r="H76" s="34"/>
      <c r="I76" s="34"/>
      <c r="J76" s="34"/>
    </row>
    <row r="77" spans="1:10" x14ac:dyDescent="0.25">
      <c r="A77" s="33"/>
      <c r="B77" s="33"/>
      <c r="C77" s="33"/>
      <c r="D77" s="42" t="s">
        <v>90</v>
      </c>
      <c r="E77" s="37">
        <v>2</v>
      </c>
      <c r="F77" s="43">
        <v>0</v>
      </c>
      <c r="G77" s="31">
        <v>2</v>
      </c>
      <c r="H77" s="34"/>
      <c r="I77" s="34"/>
      <c r="J77" s="34"/>
    </row>
    <row r="78" spans="1:10" x14ac:dyDescent="0.25">
      <c r="A78" s="33"/>
      <c r="B78" s="33"/>
      <c r="C78" s="33"/>
      <c r="D78" s="42" t="s">
        <v>91</v>
      </c>
      <c r="E78" s="37">
        <v>2</v>
      </c>
      <c r="F78" s="43">
        <v>0</v>
      </c>
      <c r="G78" s="31">
        <v>2</v>
      </c>
      <c r="H78" s="34"/>
      <c r="I78" s="34"/>
      <c r="J78" s="34"/>
    </row>
    <row r="79" spans="1:10" x14ac:dyDescent="0.25">
      <c r="A79" s="33"/>
      <c r="B79" s="33"/>
      <c r="C79" s="33"/>
      <c r="D79" s="42" t="s">
        <v>92</v>
      </c>
      <c r="E79" s="37">
        <v>2</v>
      </c>
      <c r="F79" s="43">
        <v>0</v>
      </c>
      <c r="G79" s="31">
        <v>2</v>
      </c>
      <c r="H79" s="34"/>
      <c r="I79" s="34"/>
      <c r="J79" s="34"/>
    </row>
    <row r="80" spans="1:10" x14ac:dyDescent="0.25">
      <c r="A80" s="33"/>
      <c r="B80" s="33"/>
      <c r="C80" s="33"/>
      <c r="D80" s="42" t="s">
        <v>93</v>
      </c>
      <c r="E80" s="37">
        <v>2</v>
      </c>
      <c r="F80" s="43">
        <v>0</v>
      </c>
      <c r="G80" s="31">
        <v>2</v>
      </c>
      <c r="H80" s="34"/>
      <c r="I80" s="34"/>
      <c r="J80" s="34"/>
    </row>
    <row r="81" spans="1:10" x14ac:dyDescent="0.25">
      <c r="A81" s="33"/>
      <c r="B81" s="33"/>
      <c r="C81" s="33"/>
      <c r="D81" s="42" t="s">
        <v>94</v>
      </c>
      <c r="E81" s="37">
        <v>2</v>
      </c>
      <c r="F81" s="43">
        <v>0</v>
      </c>
      <c r="G81" s="31">
        <v>2</v>
      </c>
      <c r="H81" s="34"/>
      <c r="I81" s="34"/>
      <c r="J81" s="34"/>
    </row>
    <row r="82" spans="1:10" x14ac:dyDescent="0.25">
      <c r="A82" s="33"/>
      <c r="B82" s="33"/>
      <c r="C82" s="33"/>
      <c r="D82" s="42" t="s">
        <v>95</v>
      </c>
      <c r="E82" s="37">
        <v>4</v>
      </c>
      <c r="F82" s="43">
        <v>0</v>
      </c>
      <c r="G82" s="31">
        <v>4</v>
      </c>
      <c r="H82" s="34"/>
      <c r="I82" s="34"/>
      <c r="J82" s="34"/>
    </row>
    <row r="83" spans="1:10" x14ac:dyDescent="0.25">
      <c r="A83" s="33"/>
      <c r="B83" s="33"/>
      <c r="C83" s="33"/>
      <c r="D83" s="42" t="s">
        <v>64</v>
      </c>
      <c r="E83" s="37">
        <v>8</v>
      </c>
      <c r="F83" s="43">
        <v>0</v>
      </c>
      <c r="G83" s="31">
        <v>8</v>
      </c>
      <c r="H83" s="34"/>
      <c r="I83" s="34"/>
      <c r="J83" s="34"/>
    </row>
    <row r="84" spans="1:10" x14ac:dyDescent="0.25">
      <c r="A84" s="30" t="s">
        <v>96</v>
      </c>
      <c r="B84" s="30" t="s">
        <v>14</v>
      </c>
      <c r="C84" s="30" t="s">
        <v>11</v>
      </c>
      <c r="D84" s="74" t="s">
        <v>97</v>
      </c>
      <c r="E84" s="75"/>
      <c r="F84" s="75"/>
      <c r="G84" s="76"/>
      <c r="H84" s="45">
        <v>2</v>
      </c>
      <c r="I84" s="70"/>
      <c r="J84" s="32">
        <f>+ROUND(ROUND(H84,2)*ROUND(I84,2),2)</f>
        <v>0</v>
      </c>
    </row>
    <row r="85" spans="1:10" ht="65.099999999999994" customHeight="1" x14ac:dyDescent="0.25">
      <c r="A85" s="33"/>
      <c r="B85" s="33"/>
      <c r="C85" s="33"/>
      <c r="D85" s="74" t="s">
        <v>98</v>
      </c>
      <c r="E85" s="75"/>
      <c r="F85" s="75"/>
      <c r="G85" s="76"/>
      <c r="H85" s="34"/>
      <c r="I85" s="34"/>
      <c r="J85" s="34"/>
    </row>
    <row r="86" spans="1:10" x14ac:dyDescent="0.25">
      <c r="A86" s="33"/>
      <c r="B86" s="33"/>
      <c r="C86" s="33"/>
      <c r="D86" s="42" t="s">
        <v>99</v>
      </c>
      <c r="E86" s="37">
        <v>2</v>
      </c>
      <c r="F86" s="43">
        <v>0</v>
      </c>
      <c r="G86" s="31">
        <v>2</v>
      </c>
      <c r="H86" s="34"/>
      <c r="I86" s="34"/>
      <c r="J86" s="34"/>
    </row>
    <row r="87" spans="1:10" x14ac:dyDescent="0.25">
      <c r="A87" s="30" t="s">
        <v>100</v>
      </c>
      <c r="B87" s="30" t="s">
        <v>14</v>
      </c>
      <c r="C87" s="30" t="s">
        <v>11</v>
      </c>
      <c r="D87" s="74" t="s">
        <v>101</v>
      </c>
      <c r="E87" s="75"/>
      <c r="F87" s="75"/>
      <c r="G87" s="76"/>
      <c r="H87" s="45">
        <v>4</v>
      </c>
      <c r="I87" s="70"/>
      <c r="J87" s="32">
        <f>+ROUND(ROUND(H87,2)*ROUND(I87,2),2)</f>
        <v>0</v>
      </c>
    </row>
    <row r="88" spans="1:10" ht="90" customHeight="1" x14ac:dyDescent="0.25">
      <c r="A88" s="33"/>
      <c r="B88" s="33"/>
      <c r="C88" s="33"/>
      <c r="D88" s="74" t="s">
        <v>102</v>
      </c>
      <c r="E88" s="75"/>
      <c r="F88" s="75"/>
      <c r="G88" s="76"/>
      <c r="H88" s="34"/>
      <c r="I88" s="34"/>
      <c r="J88" s="34"/>
    </row>
    <row r="89" spans="1:10" x14ac:dyDescent="0.25">
      <c r="A89" s="30" t="s">
        <v>103</v>
      </c>
      <c r="B89" s="30" t="s">
        <v>14</v>
      </c>
      <c r="C89" s="30" t="s">
        <v>11</v>
      </c>
      <c r="D89" s="74" t="s">
        <v>104</v>
      </c>
      <c r="E89" s="75"/>
      <c r="F89" s="75"/>
      <c r="G89" s="76"/>
      <c r="H89" s="45">
        <v>4</v>
      </c>
      <c r="I89" s="70"/>
      <c r="J89" s="32">
        <f>+ROUND(ROUND(H89,2)*ROUND(I89,2),2)</f>
        <v>0</v>
      </c>
    </row>
    <row r="90" spans="1:10" ht="65.099999999999994" customHeight="1" x14ac:dyDescent="0.25">
      <c r="A90" s="33"/>
      <c r="B90" s="33"/>
      <c r="C90" s="33"/>
      <c r="D90" s="74" t="s">
        <v>105</v>
      </c>
      <c r="E90" s="75"/>
      <c r="F90" s="75"/>
      <c r="G90" s="76"/>
      <c r="H90" s="34"/>
      <c r="I90" s="34"/>
      <c r="J90" s="34"/>
    </row>
    <row r="91" spans="1:10" x14ac:dyDescent="0.25">
      <c r="A91" s="33"/>
      <c r="B91" s="33"/>
      <c r="C91" s="33"/>
      <c r="D91" s="42" t="s">
        <v>50</v>
      </c>
      <c r="E91" s="37">
        <v>2</v>
      </c>
      <c r="F91" s="43">
        <v>0</v>
      </c>
      <c r="G91" s="31">
        <v>2</v>
      </c>
      <c r="H91" s="34"/>
      <c r="I91" s="34"/>
      <c r="J91" s="34"/>
    </row>
    <row r="92" spans="1:10" x14ac:dyDescent="0.25">
      <c r="A92" s="33"/>
      <c r="B92" s="33"/>
      <c r="C92" s="33"/>
      <c r="D92" s="42" t="s">
        <v>51</v>
      </c>
      <c r="E92" s="37">
        <v>2</v>
      </c>
      <c r="F92" s="43">
        <v>0</v>
      </c>
      <c r="G92" s="31">
        <v>2</v>
      </c>
      <c r="H92" s="34"/>
      <c r="I92" s="34"/>
      <c r="J92" s="34"/>
    </row>
    <row r="93" spans="1:10" x14ac:dyDescent="0.25">
      <c r="A93" s="30" t="s">
        <v>106</v>
      </c>
      <c r="B93" s="30" t="s">
        <v>14</v>
      </c>
      <c r="C93" s="30" t="s">
        <v>11</v>
      </c>
      <c r="D93" s="74" t="s">
        <v>107</v>
      </c>
      <c r="E93" s="75"/>
      <c r="F93" s="75"/>
      <c r="G93" s="76"/>
      <c r="H93" s="45">
        <v>2</v>
      </c>
      <c r="I93" s="70"/>
      <c r="J93" s="32">
        <f>+ROUND(ROUND(H93,2)*ROUND(I93,2),2)</f>
        <v>0</v>
      </c>
    </row>
    <row r="94" spans="1:10" ht="129.94999999999999" customHeight="1" x14ac:dyDescent="0.25">
      <c r="A94" s="33"/>
      <c r="B94" s="33"/>
      <c r="C94" s="33"/>
      <c r="D94" s="74" t="s">
        <v>108</v>
      </c>
      <c r="E94" s="75"/>
      <c r="F94" s="75"/>
      <c r="G94" s="76"/>
      <c r="H94" s="34"/>
      <c r="I94" s="34"/>
      <c r="J94" s="34"/>
    </row>
    <row r="95" spans="1:10" x14ac:dyDescent="0.25">
      <c r="A95" s="33"/>
      <c r="B95" s="33"/>
      <c r="C95" s="33"/>
      <c r="D95" s="42" t="s">
        <v>109</v>
      </c>
      <c r="E95" s="37">
        <v>1</v>
      </c>
      <c r="F95" s="43">
        <v>0</v>
      </c>
      <c r="G95" s="31">
        <v>1</v>
      </c>
      <c r="H95" s="34"/>
      <c r="I95" s="34"/>
      <c r="J95" s="34"/>
    </row>
    <row r="96" spans="1:10" x14ac:dyDescent="0.25">
      <c r="A96" s="33"/>
      <c r="B96" s="33"/>
      <c r="C96" s="33"/>
      <c r="D96" s="42" t="s">
        <v>110</v>
      </c>
      <c r="E96" s="37">
        <v>1</v>
      </c>
      <c r="F96" s="43">
        <v>0</v>
      </c>
      <c r="G96" s="31">
        <v>1</v>
      </c>
      <c r="H96" s="34"/>
      <c r="I96" s="34"/>
      <c r="J96" s="34"/>
    </row>
    <row r="97" spans="1:10" x14ac:dyDescent="0.25">
      <c r="A97" s="30" t="s">
        <v>111</v>
      </c>
      <c r="B97" s="30" t="s">
        <v>14</v>
      </c>
      <c r="C97" s="30" t="s">
        <v>11</v>
      </c>
      <c r="D97" s="74" t="s">
        <v>112</v>
      </c>
      <c r="E97" s="75"/>
      <c r="F97" s="75"/>
      <c r="G97" s="76"/>
      <c r="H97" s="45">
        <v>2</v>
      </c>
      <c r="I97" s="70"/>
      <c r="J97" s="32">
        <f>+ROUND(ROUND(H97,2)*ROUND(I97,2),2)</f>
        <v>0</v>
      </c>
    </row>
    <row r="98" spans="1:10" ht="75" customHeight="1" x14ac:dyDescent="0.25">
      <c r="A98" s="33"/>
      <c r="B98" s="33"/>
      <c r="C98" s="33"/>
      <c r="D98" s="74" t="s">
        <v>113</v>
      </c>
      <c r="E98" s="75"/>
      <c r="F98" s="75"/>
      <c r="G98" s="76"/>
      <c r="H98" s="34"/>
      <c r="I98" s="34"/>
      <c r="J98" s="34"/>
    </row>
    <row r="99" spans="1:10" x14ac:dyDescent="0.25">
      <c r="A99" s="33"/>
      <c r="B99" s="33"/>
      <c r="C99" s="33"/>
      <c r="D99" s="42" t="s">
        <v>114</v>
      </c>
      <c r="E99" s="37">
        <v>1</v>
      </c>
      <c r="F99" s="43">
        <v>0</v>
      </c>
      <c r="G99" s="31">
        <v>1</v>
      </c>
      <c r="H99" s="34"/>
      <c r="I99" s="34"/>
      <c r="J99" s="34"/>
    </row>
    <row r="100" spans="1:10" x14ac:dyDescent="0.25">
      <c r="A100" s="33"/>
      <c r="B100" s="33"/>
      <c r="C100" s="33"/>
      <c r="D100" s="42" t="s">
        <v>115</v>
      </c>
      <c r="E100" s="37">
        <v>1</v>
      </c>
      <c r="F100" s="43">
        <v>0</v>
      </c>
      <c r="G100" s="31">
        <v>1</v>
      </c>
      <c r="H100" s="34"/>
      <c r="I100" s="34"/>
      <c r="J100" s="34"/>
    </row>
    <row r="101" spans="1:10" x14ac:dyDescent="0.25">
      <c r="A101" s="30" t="s">
        <v>116</v>
      </c>
      <c r="B101" s="30" t="s">
        <v>14</v>
      </c>
      <c r="C101" s="30" t="s">
        <v>11</v>
      </c>
      <c r="D101" s="74" t="s">
        <v>117</v>
      </c>
      <c r="E101" s="75"/>
      <c r="F101" s="75"/>
      <c r="G101" s="76"/>
      <c r="H101" s="45">
        <v>3</v>
      </c>
      <c r="I101" s="70"/>
      <c r="J101" s="32">
        <f>+ROUND(ROUND(H101,2)*ROUND(I101,2),2)</f>
        <v>0</v>
      </c>
    </row>
    <row r="102" spans="1:10" ht="54.95" customHeight="1" x14ac:dyDescent="0.25">
      <c r="A102" s="33"/>
      <c r="B102" s="33"/>
      <c r="C102" s="33"/>
      <c r="D102" s="74" t="s">
        <v>118</v>
      </c>
      <c r="E102" s="75"/>
      <c r="F102" s="75"/>
      <c r="G102" s="76"/>
      <c r="H102" s="34"/>
      <c r="I102" s="34"/>
      <c r="J102" s="34"/>
    </row>
    <row r="103" spans="1:10" x14ac:dyDescent="0.25">
      <c r="A103" s="33"/>
      <c r="B103" s="33"/>
      <c r="C103" s="33"/>
      <c r="D103" s="42" t="s">
        <v>119</v>
      </c>
      <c r="E103" s="37">
        <v>1</v>
      </c>
      <c r="F103" s="43">
        <v>0</v>
      </c>
      <c r="G103" s="31">
        <v>1</v>
      </c>
      <c r="H103" s="34"/>
      <c r="I103" s="34"/>
      <c r="J103" s="34"/>
    </row>
    <row r="104" spans="1:10" x14ac:dyDescent="0.25">
      <c r="A104" s="33"/>
      <c r="B104" s="33"/>
      <c r="C104" s="33"/>
      <c r="D104" s="42" t="s">
        <v>120</v>
      </c>
      <c r="E104" s="37">
        <v>2</v>
      </c>
      <c r="F104" s="43">
        <v>0</v>
      </c>
      <c r="G104" s="31">
        <v>2</v>
      </c>
      <c r="H104" s="34"/>
      <c r="I104" s="34"/>
      <c r="J104" s="34"/>
    </row>
    <row r="105" spans="1:10" x14ac:dyDescent="0.25">
      <c r="A105" s="30" t="s">
        <v>121</v>
      </c>
      <c r="B105" s="30" t="s">
        <v>14</v>
      </c>
      <c r="C105" s="30" t="s">
        <v>11</v>
      </c>
      <c r="D105" s="74" t="s">
        <v>122</v>
      </c>
      <c r="E105" s="75"/>
      <c r="F105" s="75"/>
      <c r="G105" s="76"/>
      <c r="H105" s="45">
        <v>8</v>
      </c>
      <c r="I105" s="70"/>
      <c r="J105" s="32">
        <f>+ROUND(ROUND(H105,2)*ROUND(I105,2),2)</f>
        <v>0</v>
      </c>
    </row>
    <row r="106" spans="1:10" ht="54.95" customHeight="1" x14ac:dyDescent="0.25">
      <c r="A106" s="33"/>
      <c r="B106" s="33"/>
      <c r="C106" s="33"/>
      <c r="D106" s="74" t="s">
        <v>123</v>
      </c>
      <c r="E106" s="75"/>
      <c r="F106" s="75"/>
      <c r="G106" s="76"/>
      <c r="H106" s="34"/>
      <c r="I106" s="34"/>
      <c r="J106" s="34"/>
    </row>
    <row r="107" spans="1:10" x14ac:dyDescent="0.25">
      <c r="A107" s="33"/>
      <c r="B107" s="33"/>
      <c r="C107" s="33"/>
      <c r="D107" s="42" t="s">
        <v>124</v>
      </c>
      <c r="E107" s="37">
        <v>2</v>
      </c>
      <c r="F107" s="43">
        <v>0</v>
      </c>
      <c r="G107" s="31">
        <v>2</v>
      </c>
      <c r="H107" s="34"/>
      <c r="I107" s="34"/>
      <c r="J107" s="34"/>
    </row>
    <row r="108" spans="1:10" x14ac:dyDescent="0.25">
      <c r="A108" s="33"/>
      <c r="B108" s="33"/>
      <c r="C108" s="33"/>
      <c r="D108" s="42" t="s">
        <v>125</v>
      </c>
      <c r="E108" s="37">
        <v>2</v>
      </c>
      <c r="F108" s="43">
        <v>0</v>
      </c>
      <c r="G108" s="31">
        <v>2</v>
      </c>
      <c r="H108" s="34"/>
      <c r="I108" s="34"/>
      <c r="J108" s="34"/>
    </row>
    <row r="109" spans="1:10" x14ac:dyDescent="0.25">
      <c r="A109" s="33"/>
      <c r="B109" s="33"/>
      <c r="C109" s="33"/>
      <c r="D109" s="42" t="s">
        <v>126</v>
      </c>
      <c r="E109" s="37">
        <v>2</v>
      </c>
      <c r="F109" s="43">
        <v>0</v>
      </c>
      <c r="G109" s="31">
        <v>2</v>
      </c>
      <c r="H109" s="34"/>
      <c r="I109" s="34"/>
      <c r="J109" s="34"/>
    </row>
    <row r="110" spans="1:10" x14ac:dyDescent="0.25">
      <c r="A110" s="33"/>
      <c r="B110" s="33"/>
      <c r="C110" s="33"/>
      <c r="D110" s="42" t="s">
        <v>64</v>
      </c>
      <c r="E110" s="37">
        <v>2</v>
      </c>
      <c r="F110" s="43">
        <v>0</v>
      </c>
      <c r="G110" s="31">
        <v>2</v>
      </c>
      <c r="H110" s="34"/>
      <c r="I110" s="34"/>
      <c r="J110" s="34"/>
    </row>
    <row r="111" spans="1:10" x14ac:dyDescent="0.25">
      <c r="A111" s="30" t="s">
        <v>127</v>
      </c>
      <c r="B111" s="30" t="s">
        <v>14</v>
      </c>
      <c r="C111" s="30" t="s">
        <v>11</v>
      </c>
      <c r="D111" s="74" t="s">
        <v>128</v>
      </c>
      <c r="E111" s="75"/>
      <c r="F111" s="75"/>
      <c r="G111" s="76"/>
      <c r="H111" s="45">
        <v>6</v>
      </c>
      <c r="I111" s="70"/>
      <c r="J111" s="32">
        <f>+ROUND(ROUND(H111,2)*ROUND(I111,2),2)</f>
        <v>0</v>
      </c>
    </row>
    <row r="112" spans="1:10" ht="54.95" customHeight="1" x14ac:dyDescent="0.25">
      <c r="A112" s="33"/>
      <c r="B112" s="33"/>
      <c r="C112" s="33"/>
      <c r="D112" s="74" t="s">
        <v>129</v>
      </c>
      <c r="E112" s="75"/>
      <c r="F112" s="75"/>
      <c r="G112" s="76"/>
      <c r="H112" s="34"/>
      <c r="I112" s="34"/>
      <c r="J112" s="34"/>
    </row>
    <row r="113" spans="1:10" x14ac:dyDescent="0.25">
      <c r="A113" s="33"/>
      <c r="B113" s="33"/>
      <c r="C113" s="33"/>
      <c r="D113" s="42" t="s">
        <v>124</v>
      </c>
      <c r="E113" s="37">
        <v>2</v>
      </c>
      <c r="F113" s="43">
        <v>0</v>
      </c>
      <c r="G113" s="31">
        <v>2</v>
      </c>
      <c r="H113" s="34"/>
      <c r="I113" s="34"/>
      <c r="J113" s="34"/>
    </row>
    <row r="114" spans="1:10" x14ac:dyDescent="0.25">
      <c r="A114" s="33"/>
      <c r="B114" s="33"/>
      <c r="C114" s="33"/>
      <c r="D114" s="42" t="s">
        <v>125</v>
      </c>
      <c r="E114" s="37">
        <v>2</v>
      </c>
      <c r="F114" s="43">
        <v>0</v>
      </c>
      <c r="G114" s="31">
        <v>2</v>
      </c>
      <c r="H114" s="34"/>
      <c r="I114" s="34"/>
      <c r="J114" s="34"/>
    </row>
    <row r="115" spans="1:10" x14ac:dyDescent="0.25">
      <c r="A115" s="33"/>
      <c r="B115" s="33"/>
      <c r="C115" s="33"/>
      <c r="D115" s="42" t="s">
        <v>64</v>
      </c>
      <c r="E115" s="37">
        <v>2</v>
      </c>
      <c r="F115" s="43">
        <v>0</v>
      </c>
      <c r="G115" s="31">
        <v>2</v>
      </c>
      <c r="H115" s="34"/>
      <c r="I115" s="34"/>
      <c r="J115" s="34"/>
    </row>
    <row r="116" spans="1:10" x14ac:dyDescent="0.25">
      <c r="A116" s="33"/>
      <c r="B116" s="35" t="s">
        <v>387</v>
      </c>
      <c r="C116" s="33"/>
      <c r="D116" s="36"/>
      <c r="E116" s="37"/>
      <c r="F116" s="33"/>
      <c r="G116" s="38" t="s">
        <v>130</v>
      </c>
      <c r="H116" s="31"/>
      <c r="I116" s="40"/>
      <c r="J116" s="40">
        <f>SUM(J30:J115)</f>
        <v>0</v>
      </c>
    </row>
    <row r="117" spans="1:10" x14ac:dyDescent="0.25">
      <c r="A117" s="29" t="s">
        <v>131</v>
      </c>
      <c r="B117" s="30" t="s">
        <v>14</v>
      </c>
      <c r="C117" s="30" t="s">
        <v>11</v>
      </c>
      <c r="D117" s="74" t="s">
        <v>132</v>
      </c>
      <c r="E117" s="75"/>
      <c r="F117" s="75"/>
      <c r="G117" s="76"/>
      <c r="H117" s="31">
        <v>3</v>
      </c>
      <c r="I117" s="70"/>
      <c r="J117" s="32">
        <f>+ROUND(ROUND(H117,2)*ROUND(I117,2),2)</f>
        <v>0</v>
      </c>
    </row>
    <row r="118" spans="1:10" ht="219.95" customHeight="1" x14ac:dyDescent="0.25">
      <c r="A118" s="33"/>
      <c r="B118" s="33"/>
      <c r="C118" s="33"/>
      <c r="D118" s="74" t="s">
        <v>133</v>
      </c>
      <c r="E118" s="75"/>
      <c r="F118" s="75"/>
      <c r="G118" s="76"/>
      <c r="H118" s="34"/>
      <c r="I118" s="34"/>
      <c r="J118" s="34"/>
    </row>
    <row r="119" spans="1:10" x14ac:dyDescent="0.25">
      <c r="A119" s="33"/>
      <c r="B119" s="33"/>
      <c r="C119" s="33"/>
      <c r="D119" s="42" t="s">
        <v>134</v>
      </c>
      <c r="E119" s="37">
        <v>1</v>
      </c>
      <c r="F119" s="43">
        <v>0</v>
      </c>
      <c r="G119" s="31">
        <v>1</v>
      </c>
      <c r="H119" s="34"/>
      <c r="I119" s="34"/>
      <c r="J119" s="34"/>
    </row>
    <row r="120" spans="1:10" x14ac:dyDescent="0.25">
      <c r="A120" s="33"/>
      <c r="B120" s="33"/>
      <c r="C120" s="33"/>
      <c r="D120" s="42" t="s">
        <v>110</v>
      </c>
      <c r="E120" s="37">
        <v>1</v>
      </c>
      <c r="F120" s="43">
        <v>0</v>
      </c>
      <c r="G120" s="31">
        <v>1</v>
      </c>
      <c r="H120" s="34"/>
      <c r="I120" s="34"/>
      <c r="J120" s="34"/>
    </row>
    <row r="121" spans="1:10" x14ac:dyDescent="0.25">
      <c r="A121" s="33"/>
      <c r="B121" s="33"/>
      <c r="C121" s="33"/>
      <c r="D121" s="42" t="s">
        <v>135</v>
      </c>
      <c r="E121" s="37">
        <v>1</v>
      </c>
      <c r="F121" s="43">
        <v>0</v>
      </c>
      <c r="G121" s="31">
        <v>1</v>
      </c>
      <c r="H121" s="34"/>
      <c r="I121" s="34"/>
      <c r="J121" s="34"/>
    </row>
    <row r="122" spans="1:10" x14ac:dyDescent="0.25">
      <c r="A122" s="29" t="s">
        <v>136</v>
      </c>
      <c r="B122" s="30" t="s">
        <v>14</v>
      </c>
      <c r="C122" s="30" t="s">
        <v>11</v>
      </c>
      <c r="D122" s="74" t="s">
        <v>137</v>
      </c>
      <c r="E122" s="75"/>
      <c r="F122" s="75"/>
      <c r="G122" s="76"/>
      <c r="H122" s="31">
        <v>3</v>
      </c>
      <c r="I122" s="70"/>
      <c r="J122" s="32">
        <f>+ROUND(ROUND(H122,2)*ROUND(I122,2),2)</f>
        <v>0</v>
      </c>
    </row>
    <row r="123" spans="1:10" ht="202.5" customHeight="1" x14ac:dyDescent="0.25">
      <c r="A123" s="33"/>
      <c r="B123" s="33"/>
      <c r="C123" s="33"/>
      <c r="D123" s="74" t="s">
        <v>138</v>
      </c>
      <c r="E123" s="75"/>
      <c r="F123" s="75"/>
      <c r="G123" s="76"/>
      <c r="H123" s="34"/>
      <c r="I123" s="34"/>
      <c r="J123" s="34"/>
    </row>
    <row r="124" spans="1:10" x14ac:dyDescent="0.25">
      <c r="A124" s="33"/>
      <c r="B124" s="33"/>
      <c r="C124" s="33"/>
      <c r="D124" s="42" t="s">
        <v>134</v>
      </c>
      <c r="E124" s="37">
        <v>1</v>
      </c>
      <c r="F124" s="43">
        <v>0</v>
      </c>
      <c r="G124" s="31">
        <v>1</v>
      </c>
      <c r="H124" s="34"/>
      <c r="I124" s="34"/>
      <c r="J124" s="34"/>
    </row>
    <row r="125" spans="1:10" x14ac:dyDescent="0.25">
      <c r="A125" s="33"/>
      <c r="B125" s="33"/>
      <c r="C125" s="33"/>
      <c r="D125" s="42" t="s">
        <v>110</v>
      </c>
      <c r="E125" s="37">
        <v>1</v>
      </c>
      <c r="F125" s="43">
        <v>0</v>
      </c>
      <c r="G125" s="31">
        <v>1</v>
      </c>
      <c r="H125" s="34"/>
      <c r="I125" s="34"/>
      <c r="J125" s="34"/>
    </row>
    <row r="126" spans="1:10" x14ac:dyDescent="0.25">
      <c r="A126" s="33"/>
      <c r="B126" s="33"/>
      <c r="C126" s="33"/>
      <c r="D126" s="42" t="s">
        <v>135</v>
      </c>
      <c r="E126" s="37">
        <v>1</v>
      </c>
      <c r="F126" s="43">
        <v>0</v>
      </c>
      <c r="G126" s="31">
        <v>1</v>
      </c>
      <c r="H126" s="34"/>
      <c r="I126" s="34"/>
      <c r="J126" s="34"/>
    </row>
    <row r="127" spans="1:10" x14ac:dyDescent="0.25">
      <c r="A127" s="33"/>
      <c r="B127" s="35" t="s">
        <v>386</v>
      </c>
      <c r="C127" s="33"/>
      <c r="D127" s="36"/>
      <c r="E127" s="37"/>
      <c r="F127" s="33"/>
      <c r="G127" s="38" t="s">
        <v>139</v>
      </c>
      <c r="H127" s="39"/>
      <c r="I127" s="40"/>
      <c r="J127" s="41">
        <f>+J122+J117+J116+J27+J26+J16</f>
        <v>0</v>
      </c>
    </row>
    <row r="128" spans="1:10" x14ac:dyDescent="0.25">
      <c r="A128" s="26" t="s">
        <v>140</v>
      </c>
      <c r="B128" s="26" t="s">
        <v>10</v>
      </c>
      <c r="C128" s="26" t="s">
        <v>11</v>
      </c>
      <c r="D128" s="80" t="s">
        <v>141</v>
      </c>
      <c r="E128" s="81"/>
      <c r="F128" s="81"/>
      <c r="G128" s="82"/>
      <c r="H128" s="27"/>
      <c r="I128" s="28"/>
      <c r="J128" s="28"/>
    </row>
    <row r="129" spans="1:11" x14ac:dyDescent="0.25">
      <c r="A129" s="29" t="s">
        <v>142</v>
      </c>
      <c r="B129" s="30" t="s">
        <v>14</v>
      </c>
      <c r="C129" s="30" t="s">
        <v>11</v>
      </c>
      <c r="D129" s="74" t="s">
        <v>143</v>
      </c>
      <c r="E129" s="75"/>
      <c r="F129" s="75"/>
      <c r="G129" s="76"/>
      <c r="H129" s="31">
        <v>1</v>
      </c>
      <c r="I129" s="70"/>
      <c r="J129" s="32">
        <f>+ROUND(ROUND(H129,2)*ROUND(I129,2),2)</f>
        <v>0</v>
      </c>
    </row>
    <row r="130" spans="1:11" ht="129.94999999999999" customHeight="1" x14ac:dyDescent="0.25">
      <c r="A130" s="33"/>
      <c r="B130" s="33"/>
      <c r="C130" s="33"/>
      <c r="D130" s="74" t="s">
        <v>144</v>
      </c>
      <c r="E130" s="75"/>
      <c r="F130" s="75"/>
      <c r="G130" s="76"/>
      <c r="H130" s="34"/>
      <c r="I130" s="34"/>
      <c r="J130" s="34"/>
    </row>
    <row r="131" spans="1:11" x14ac:dyDescent="0.25">
      <c r="A131" s="29" t="s">
        <v>145</v>
      </c>
      <c r="B131" s="30" t="s">
        <v>14</v>
      </c>
      <c r="C131" s="30" t="s">
        <v>11</v>
      </c>
      <c r="D131" s="74" t="s">
        <v>146</v>
      </c>
      <c r="E131" s="75"/>
      <c r="F131" s="75"/>
      <c r="G131" s="76"/>
      <c r="H131" s="44"/>
      <c r="I131" s="44"/>
      <c r="J131" s="44"/>
    </row>
    <row r="132" spans="1:11" ht="354" customHeight="1" x14ac:dyDescent="0.25">
      <c r="A132" s="46"/>
      <c r="B132" s="46"/>
      <c r="C132" s="46"/>
      <c r="D132" s="86" t="s">
        <v>403</v>
      </c>
      <c r="E132" s="87"/>
      <c r="F132" s="87"/>
      <c r="G132" s="88"/>
      <c r="H132" s="47"/>
      <c r="I132" s="47"/>
      <c r="J132" s="47"/>
      <c r="K132" s="48"/>
    </row>
    <row r="133" spans="1:11" ht="157.5" customHeight="1" x14ac:dyDescent="0.25">
      <c r="A133" s="49"/>
      <c r="B133" s="49"/>
      <c r="C133" s="49"/>
      <c r="D133" s="77" t="s">
        <v>402</v>
      </c>
      <c r="E133" s="78"/>
      <c r="F133" s="78"/>
      <c r="G133" s="79"/>
      <c r="H133" s="50"/>
      <c r="I133" s="50"/>
      <c r="J133" s="50"/>
      <c r="K133" s="48"/>
    </row>
    <row r="134" spans="1:11" x14ac:dyDescent="0.25">
      <c r="A134" s="30" t="s">
        <v>147</v>
      </c>
      <c r="B134" s="30" t="s">
        <v>14</v>
      </c>
      <c r="C134" s="30" t="s">
        <v>11</v>
      </c>
      <c r="D134" s="74" t="s">
        <v>148</v>
      </c>
      <c r="E134" s="75"/>
      <c r="F134" s="75"/>
      <c r="G134" s="76"/>
      <c r="H134" s="45">
        <v>1</v>
      </c>
      <c r="I134" s="70"/>
      <c r="J134" s="32">
        <f>+ROUND(ROUND(H134,2)*ROUND(I134,2),2)</f>
        <v>0</v>
      </c>
    </row>
    <row r="135" spans="1:11" ht="350.1" customHeight="1" x14ac:dyDescent="0.25">
      <c r="A135" s="46"/>
      <c r="B135" s="46"/>
      <c r="C135" s="46"/>
      <c r="D135" s="86" t="s">
        <v>401</v>
      </c>
      <c r="E135" s="87"/>
      <c r="F135" s="87"/>
      <c r="G135" s="88"/>
      <c r="H135" s="47"/>
      <c r="I135" s="47"/>
      <c r="J135" s="47"/>
      <c r="K135" s="48"/>
    </row>
    <row r="136" spans="1:11" ht="150" customHeight="1" x14ac:dyDescent="0.25">
      <c r="A136" s="49"/>
      <c r="B136" s="49"/>
      <c r="C136" s="49"/>
      <c r="D136" s="77" t="s">
        <v>402</v>
      </c>
      <c r="E136" s="78"/>
      <c r="F136" s="78"/>
      <c r="G136" s="79"/>
      <c r="H136" s="50"/>
      <c r="I136" s="50"/>
      <c r="J136" s="50"/>
      <c r="K136" s="48"/>
    </row>
    <row r="137" spans="1:11" x14ac:dyDescent="0.25">
      <c r="A137" s="30" t="s">
        <v>149</v>
      </c>
      <c r="B137" s="30" t="s">
        <v>14</v>
      </c>
      <c r="C137" s="30" t="s">
        <v>11</v>
      </c>
      <c r="D137" s="74" t="s">
        <v>150</v>
      </c>
      <c r="E137" s="75"/>
      <c r="F137" s="75"/>
      <c r="G137" s="76"/>
      <c r="H137" s="45">
        <v>1</v>
      </c>
      <c r="I137" s="70"/>
      <c r="J137" s="32">
        <f>+ROUND(ROUND(H137,2)*ROUND(I137,2),2)</f>
        <v>0</v>
      </c>
    </row>
    <row r="138" spans="1:11" ht="54.95" customHeight="1" x14ac:dyDescent="0.25">
      <c r="A138" s="33"/>
      <c r="B138" s="33"/>
      <c r="C138" s="33"/>
      <c r="D138" s="74" t="s">
        <v>151</v>
      </c>
      <c r="E138" s="75"/>
      <c r="F138" s="75"/>
      <c r="G138" s="76"/>
      <c r="H138" s="34"/>
      <c r="I138" s="34"/>
      <c r="J138" s="34"/>
    </row>
    <row r="139" spans="1:11" x14ac:dyDescent="0.25">
      <c r="A139" s="30" t="s">
        <v>152</v>
      </c>
      <c r="B139" s="30" t="s">
        <v>14</v>
      </c>
      <c r="C139" s="30" t="s">
        <v>35</v>
      </c>
      <c r="D139" s="74" t="s">
        <v>153</v>
      </c>
      <c r="E139" s="75"/>
      <c r="F139" s="75"/>
      <c r="G139" s="76"/>
      <c r="H139" s="45">
        <v>10</v>
      </c>
      <c r="I139" s="70"/>
      <c r="J139" s="32">
        <f>+ROUND(ROUND(H139,2)*ROUND(I139,2),2)</f>
        <v>0</v>
      </c>
    </row>
    <row r="140" spans="1:11" ht="22.5" customHeight="1" x14ac:dyDescent="0.25">
      <c r="A140" s="33"/>
      <c r="B140" s="33"/>
      <c r="C140" s="33"/>
      <c r="D140" s="74" t="s">
        <v>154</v>
      </c>
      <c r="E140" s="75"/>
      <c r="F140" s="75"/>
      <c r="G140" s="76"/>
      <c r="H140" s="34"/>
      <c r="I140" s="34"/>
      <c r="J140" s="34"/>
    </row>
    <row r="141" spans="1:11" x14ac:dyDescent="0.25">
      <c r="A141" s="30" t="s">
        <v>155</v>
      </c>
      <c r="B141" s="30" t="s">
        <v>14</v>
      </c>
      <c r="C141" s="30" t="s">
        <v>35</v>
      </c>
      <c r="D141" s="74" t="s">
        <v>156</v>
      </c>
      <c r="E141" s="75"/>
      <c r="F141" s="75"/>
      <c r="G141" s="76"/>
      <c r="H141" s="45">
        <v>10</v>
      </c>
      <c r="I141" s="70"/>
      <c r="J141" s="32">
        <f>+ROUND(ROUND(H141,2)*ROUND(I141,2),2)</f>
        <v>0</v>
      </c>
    </row>
    <row r="142" spans="1:11" x14ac:dyDescent="0.25">
      <c r="A142" s="33"/>
      <c r="B142" s="33"/>
      <c r="C142" s="33"/>
      <c r="D142" s="74" t="s">
        <v>157</v>
      </c>
      <c r="E142" s="75"/>
      <c r="F142" s="75"/>
      <c r="G142" s="76"/>
      <c r="H142" s="34"/>
      <c r="I142" s="34"/>
      <c r="J142" s="34"/>
    </row>
    <row r="143" spans="1:11" x14ac:dyDescent="0.25">
      <c r="A143" s="30" t="s">
        <v>158</v>
      </c>
      <c r="B143" s="30" t="s">
        <v>14</v>
      </c>
      <c r="C143" s="30" t="s">
        <v>11</v>
      </c>
      <c r="D143" s="74" t="s">
        <v>159</v>
      </c>
      <c r="E143" s="75"/>
      <c r="F143" s="75"/>
      <c r="G143" s="76"/>
      <c r="H143" s="45">
        <v>50</v>
      </c>
      <c r="I143" s="70"/>
      <c r="J143" s="32">
        <f>+ROUND(ROUND(H143,2)*ROUND(I143,2),2)</f>
        <v>0</v>
      </c>
    </row>
    <row r="144" spans="1:11" ht="22.5" customHeight="1" x14ac:dyDescent="0.25">
      <c r="A144" s="33"/>
      <c r="B144" s="33"/>
      <c r="C144" s="33"/>
      <c r="D144" s="74" t="s">
        <v>160</v>
      </c>
      <c r="E144" s="75"/>
      <c r="F144" s="75"/>
      <c r="G144" s="76"/>
      <c r="H144" s="34"/>
      <c r="I144" s="34"/>
      <c r="J144" s="34"/>
    </row>
    <row r="145" spans="1:10" x14ac:dyDescent="0.25">
      <c r="A145" s="30" t="s">
        <v>161</v>
      </c>
      <c r="B145" s="30" t="s">
        <v>14</v>
      </c>
      <c r="C145" s="30" t="s">
        <v>11</v>
      </c>
      <c r="D145" s="74" t="s">
        <v>162</v>
      </c>
      <c r="E145" s="75"/>
      <c r="F145" s="75"/>
      <c r="G145" s="76"/>
      <c r="H145" s="45">
        <v>4</v>
      </c>
      <c r="I145" s="70"/>
      <c r="J145" s="32">
        <f>+ROUND(ROUND(H145,2)*ROUND(I145,2),2)</f>
        <v>0</v>
      </c>
    </row>
    <row r="146" spans="1:10" ht="35.1" customHeight="1" x14ac:dyDescent="0.25">
      <c r="A146" s="33"/>
      <c r="B146" s="33"/>
      <c r="C146" s="33"/>
      <c r="D146" s="74" t="s">
        <v>163</v>
      </c>
      <c r="E146" s="75"/>
      <c r="F146" s="75"/>
      <c r="G146" s="76"/>
      <c r="H146" s="34"/>
      <c r="I146" s="34"/>
      <c r="J146" s="34"/>
    </row>
    <row r="147" spans="1:10" x14ac:dyDescent="0.25">
      <c r="A147" s="33"/>
      <c r="B147" s="33"/>
      <c r="C147" s="33"/>
      <c r="D147" s="42" t="s">
        <v>164</v>
      </c>
      <c r="E147" s="37">
        <v>1</v>
      </c>
      <c r="F147" s="43">
        <v>0</v>
      </c>
      <c r="G147" s="31">
        <v>1</v>
      </c>
      <c r="H147" s="34"/>
      <c r="I147" s="34"/>
      <c r="J147" s="34"/>
    </row>
    <row r="148" spans="1:10" x14ac:dyDescent="0.25">
      <c r="A148" s="33"/>
      <c r="B148" s="33"/>
      <c r="C148" s="33"/>
      <c r="D148" s="42" t="s">
        <v>165</v>
      </c>
      <c r="E148" s="37">
        <v>1</v>
      </c>
      <c r="F148" s="43">
        <v>0</v>
      </c>
      <c r="G148" s="31">
        <v>1</v>
      </c>
      <c r="H148" s="34"/>
      <c r="I148" s="34"/>
      <c r="J148" s="34"/>
    </row>
    <row r="149" spans="1:10" x14ac:dyDescent="0.25">
      <c r="A149" s="33"/>
      <c r="B149" s="33"/>
      <c r="C149" s="33"/>
      <c r="D149" s="42" t="s">
        <v>134</v>
      </c>
      <c r="E149" s="37">
        <v>1</v>
      </c>
      <c r="F149" s="43">
        <v>0</v>
      </c>
      <c r="G149" s="31">
        <v>1</v>
      </c>
      <c r="H149" s="34"/>
      <c r="I149" s="34"/>
      <c r="J149" s="34"/>
    </row>
    <row r="150" spans="1:10" x14ac:dyDescent="0.25">
      <c r="A150" s="33"/>
      <c r="B150" s="33"/>
      <c r="C150" s="33"/>
      <c r="D150" s="42" t="s">
        <v>64</v>
      </c>
      <c r="E150" s="37">
        <v>1</v>
      </c>
      <c r="F150" s="43">
        <v>0</v>
      </c>
      <c r="G150" s="31">
        <v>1</v>
      </c>
      <c r="H150" s="34"/>
      <c r="I150" s="34"/>
      <c r="J150" s="34"/>
    </row>
    <row r="151" spans="1:10" x14ac:dyDescent="0.25">
      <c r="A151" s="30" t="s">
        <v>166</v>
      </c>
      <c r="B151" s="30" t="s">
        <v>14</v>
      </c>
      <c r="C151" s="30" t="s">
        <v>11</v>
      </c>
      <c r="D151" s="74" t="s">
        <v>167</v>
      </c>
      <c r="E151" s="75"/>
      <c r="F151" s="75"/>
      <c r="G151" s="76"/>
      <c r="H151" s="45">
        <v>6</v>
      </c>
      <c r="I151" s="70"/>
      <c r="J151" s="32">
        <f>+ROUND(ROUND(H151,2)*ROUND(I151,2),2)</f>
        <v>0</v>
      </c>
    </row>
    <row r="152" spans="1:10" ht="22.5" customHeight="1" x14ac:dyDescent="0.25">
      <c r="A152" s="33"/>
      <c r="B152" s="33"/>
      <c r="C152" s="33"/>
      <c r="D152" s="74" t="s">
        <v>168</v>
      </c>
      <c r="E152" s="75"/>
      <c r="F152" s="75"/>
      <c r="G152" s="76"/>
      <c r="H152" s="34"/>
      <c r="I152" s="34"/>
      <c r="J152" s="34"/>
    </row>
    <row r="153" spans="1:10" x14ac:dyDescent="0.25">
      <c r="A153" s="33"/>
      <c r="B153" s="33"/>
      <c r="C153" s="33"/>
      <c r="D153" s="42" t="s">
        <v>169</v>
      </c>
      <c r="E153" s="37">
        <v>3</v>
      </c>
      <c r="F153" s="43">
        <v>0</v>
      </c>
      <c r="G153" s="31">
        <v>3</v>
      </c>
      <c r="H153" s="34"/>
      <c r="I153" s="34"/>
      <c r="J153" s="34"/>
    </row>
    <row r="154" spans="1:10" x14ac:dyDescent="0.25">
      <c r="A154" s="33"/>
      <c r="B154" s="33"/>
      <c r="C154" s="33"/>
      <c r="D154" s="42" t="s">
        <v>170</v>
      </c>
      <c r="E154" s="37">
        <v>3</v>
      </c>
      <c r="F154" s="43">
        <v>0</v>
      </c>
      <c r="G154" s="31">
        <v>3</v>
      </c>
      <c r="H154" s="34"/>
      <c r="I154" s="34"/>
      <c r="J154" s="34"/>
    </row>
    <row r="155" spans="1:10" x14ac:dyDescent="0.25">
      <c r="A155" s="30" t="s">
        <v>171</v>
      </c>
      <c r="B155" s="30" t="s">
        <v>14</v>
      </c>
      <c r="C155" s="30" t="s">
        <v>11</v>
      </c>
      <c r="D155" s="74" t="s">
        <v>172</v>
      </c>
      <c r="E155" s="75"/>
      <c r="F155" s="75"/>
      <c r="G155" s="76"/>
      <c r="H155" s="45">
        <v>1</v>
      </c>
      <c r="I155" s="70"/>
      <c r="J155" s="32">
        <f>+ROUND(ROUND(H155,2)*ROUND(I155,2),2)</f>
        <v>0</v>
      </c>
    </row>
    <row r="156" spans="1:10" ht="65.099999999999994" customHeight="1" x14ac:dyDescent="0.25">
      <c r="A156" s="33"/>
      <c r="B156" s="33"/>
      <c r="C156" s="33"/>
      <c r="D156" s="74" t="s">
        <v>173</v>
      </c>
      <c r="E156" s="75"/>
      <c r="F156" s="75"/>
      <c r="G156" s="76"/>
      <c r="H156" s="34"/>
      <c r="I156" s="34"/>
      <c r="J156" s="34"/>
    </row>
    <row r="157" spans="1:10" x14ac:dyDescent="0.25">
      <c r="A157" s="33"/>
      <c r="B157" s="35" t="s">
        <v>387</v>
      </c>
      <c r="C157" s="33"/>
      <c r="D157" s="36"/>
      <c r="E157" s="37"/>
      <c r="F157" s="33"/>
      <c r="G157" s="38" t="s">
        <v>174</v>
      </c>
      <c r="H157" s="31"/>
      <c r="I157" s="40"/>
      <c r="J157" s="40">
        <f>SUM(J134:J156)</f>
        <v>0</v>
      </c>
    </row>
    <row r="158" spans="1:10" x14ac:dyDescent="0.25">
      <c r="A158" s="29" t="s">
        <v>175</v>
      </c>
      <c r="B158" s="30" t="s">
        <v>14</v>
      </c>
      <c r="C158" s="30" t="s">
        <v>11</v>
      </c>
      <c r="D158" s="74" t="s">
        <v>176</v>
      </c>
      <c r="E158" s="75"/>
      <c r="F158" s="75"/>
      <c r="G158" s="76"/>
      <c r="H158" s="44"/>
      <c r="I158" s="44"/>
      <c r="J158" s="44"/>
    </row>
    <row r="159" spans="1:10" x14ac:dyDescent="0.25">
      <c r="A159" s="30" t="s">
        <v>177</v>
      </c>
      <c r="B159" s="30" t="s">
        <v>14</v>
      </c>
      <c r="C159" s="30" t="s">
        <v>11</v>
      </c>
      <c r="D159" s="74" t="s">
        <v>178</v>
      </c>
      <c r="E159" s="75"/>
      <c r="F159" s="75"/>
      <c r="G159" s="76"/>
      <c r="H159" s="45">
        <v>1</v>
      </c>
      <c r="I159" s="70"/>
      <c r="J159" s="32">
        <f t="shared" ref="J159" si="1">+ROUND(ROUND(H159,2)*ROUND(I159,2),2)</f>
        <v>0</v>
      </c>
    </row>
    <row r="160" spans="1:10" ht="180" customHeight="1" x14ac:dyDescent="0.25">
      <c r="A160" s="33"/>
      <c r="B160" s="33"/>
      <c r="C160" s="33"/>
      <c r="D160" s="74" t="s">
        <v>179</v>
      </c>
      <c r="E160" s="75"/>
      <c r="F160" s="75"/>
      <c r="G160" s="76"/>
      <c r="H160" s="34"/>
      <c r="I160" s="34"/>
      <c r="J160" s="34"/>
    </row>
    <row r="161" spans="1:10" ht="22.5" customHeight="1" x14ac:dyDescent="0.25">
      <c r="A161" s="30" t="s">
        <v>180</v>
      </c>
      <c r="B161" s="30" t="s">
        <v>14</v>
      </c>
      <c r="C161" s="30" t="s">
        <v>11</v>
      </c>
      <c r="D161" s="74" t="s">
        <v>181</v>
      </c>
      <c r="E161" s="75"/>
      <c r="F161" s="75"/>
      <c r="G161" s="76"/>
      <c r="H161" s="51"/>
      <c r="I161" s="44"/>
      <c r="J161" s="44"/>
    </row>
    <row r="162" spans="1:10" ht="54.95" customHeight="1" x14ac:dyDescent="0.25">
      <c r="A162" s="33"/>
      <c r="B162" s="33"/>
      <c r="C162" s="33"/>
      <c r="D162" s="74" t="s">
        <v>182</v>
      </c>
      <c r="E162" s="75"/>
      <c r="F162" s="75"/>
      <c r="G162" s="76"/>
      <c r="H162" s="34"/>
      <c r="I162" s="34"/>
      <c r="J162" s="34"/>
    </row>
    <row r="163" spans="1:10" ht="22.5" customHeight="1" x14ac:dyDescent="0.25">
      <c r="A163" s="30" t="s">
        <v>183</v>
      </c>
      <c r="B163" s="30" t="s">
        <v>14</v>
      </c>
      <c r="C163" s="30" t="s">
        <v>11</v>
      </c>
      <c r="D163" s="74" t="s">
        <v>184</v>
      </c>
      <c r="E163" s="75"/>
      <c r="F163" s="75"/>
      <c r="G163" s="76"/>
      <c r="H163" s="45">
        <v>1</v>
      </c>
      <c r="I163" s="70"/>
      <c r="J163" s="32">
        <f>+ROUND(ROUND(H163,2)*ROUND(I163,2),2)</f>
        <v>0</v>
      </c>
    </row>
    <row r="164" spans="1:10" ht="180" customHeight="1" x14ac:dyDescent="0.25">
      <c r="A164" s="33"/>
      <c r="B164" s="33"/>
      <c r="C164" s="33"/>
      <c r="D164" s="74" t="s">
        <v>185</v>
      </c>
      <c r="E164" s="75"/>
      <c r="F164" s="75"/>
      <c r="G164" s="76"/>
      <c r="H164" s="34"/>
      <c r="I164" s="34"/>
      <c r="J164" s="34"/>
    </row>
    <row r="165" spans="1:10" x14ac:dyDescent="0.25">
      <c r="A165" s="30" t="s">
        <v>186</v>
      </c>
      <c r="B165" s="30" t="s">
        <v>14</v>
      </c>
      <c r="C165" s="30" t="s">
        <v>11</v>
      </c>
      <c r="D165" s="74" t="s">
        <v>187</v>
      </c>
      <c r="E165" s="75"/>
      <c r="F165" s="75"/>
      <c r="G165" s="76"/>
      <c r="H165" s="45">
        <v>1</v>
      </c>
      <c r="I165" s="70"/>
      <c r="J165" s="32">
        <f>+ROUND(ROUND(H165,2)*ROUND(I165,2),2)</f>
        <v>0</v>
      </c>
    </row>
    <row r="166" spans="1:10" ht="22.5" customHeight="1" x14ac:dyDescent="0.25">
      <c r="A166" s="33"/>
      <c r="B166" s="33"/>
      <c r="C166" s="33"/>
      <c r="D166" s="74" t="s">
        <v>188</v>
      </c>
      <c r="E166" s="75"/>
      <c r="F166" s="75"/>
      <c r="G166" s="76"/>
      <c r="H166" s="34"/>
      <c r="I166" s="34"/>
      <c r="J166" s="34"/>
    </row>
    <row r="167" spans="1:10" x14ac:dyDescent="0.25">
      <c r="A167" s="30" t="s">
        <v>189</v>
      </c>
      <c r="B167" s="30" t="s">
        <v>14</v>
      </c>
      <c r="C167" s="30" t="s">
        <v>11</v>
      </c>
      <c r="D167" s="74" t="s">
        <v>190</v>
      </c>
      <c r="E167" s="75"/>
      <c r="F167" s="75"/>
      <c r="G167" s="76"/>
      <c r="H167" s="45">
        <v>1</v>
      </c>
      <c r="I167" s="70"/>
      <c r="J167" s="32">
        <f>+ROUND(ROUND(H167,2)*ROUND(I167,2),2)</f>
        <v>0</v>
      </c>
    </row>
    <row r="168" spans="1:10" ht="35.1" customHeight="1" x14ac:dyDescent="0.25">
      <c r="A168" s="33"/>
      <c r="B168" s="33"/>
      <c r="C168" s="33"/>
      <c r="D168" s="74" t="s">
        <v>191</v>
      </c>
      <c r="E168" s="75"/>
      <c r="F168" s="75"/>
      <c r="G168" s="76"/>
      <c r="H168" s="34"/>
      <c r="I168" s="34"/>
      <c r="J168" s="34"/>
    </row>
    <row r="169" spans="1:10" x14ac:dyDescent="0.25">
      <c r="A169" s="30" t="s">
        <v>192</v>
      </c>
      <c r="B169" s="30" t="s">
        <v>14</v>
      </c>
      <c r="C169" s="30" t="s">
        <v>11</v>
      </c>
      <c r="D169" s="74" t="s">
        <v>193</v>
      </c>
      <c r="E169" s="75"/>
      <c r="F169" s="75"/>
      <c r="G169" s="76"/>
      <c r="H169" s="45">
        <v>1</v>
      </c>
      <c r="I169" s="70"/>
      <c r="J169" s="32">
        <f>+ROUND(ROUND(H169,2)*ROUND(I169,2),2)</f>
        <v>0</v>
      </c>
    </row>
    <row r="170" spans="1:10" x14ac:dyDescent="0.25">
      <c r="A170" s="33"/>
      <c r="B170" s="33"/>
      <c r="C170" s="33"/>
      <c r="D170" s="74" t="s">
        <v>194</v>
      </c>
      <c r="E170" s="75"/>
      <c r="F170" s="75"/>
      <c r="G170" s="76"/>
      <c r="H170" s="34"/>
      <c r="I170" s="34"/>
      <c r="J170" s="34"/>
    </row>
    <row r="171" spans="1:10" x14ac:dyDescent="0.25">
      <c r="A171" s="33"/>
      <c r="B171" s="35" t="s">
        <v>387</v>
      </c>
      <c r="C171" s="33"/>
      <c r="D171" s="36"/>
      <c r="E171" s="37"/>
      <c r="F171" s="33"/>
      <c r="G171" s="38" t="s">
        <v>195</v>
      </c>
      <c r="H171" s="45"/>
      <c r="I171" s="40"/>
      <c r="J171" s="40">
        <f>SUM(J163:J170)</f>
        <v>0</v>
      </c>
    </row>
    <row r="172" spans="1:10" x14ac:dyDescent="0.25">
      <c r="A172" s="30" t="s">
        <v>196</v>
      </c>
      <c r="B172" s="30" t="s">
        <v>14</v>
      </c>
      <c r="C172" s="30" t="s">
        <v>11</v>
      </c>
      <c r="D172" s="74" t="s">
        <v>197</v>
      </c>
      <c r="E172" s="75"/>
      <c r="F172" s="75"/>
      <c r="G172" s="76"/>
      <c r="H172" s="45">
        <v>3</v>
      </c>
      <c r="I172" s="70"/>
      <c r="J172" s="32">
        <f>+ROUND(ROUND(H172,2)*ROUND(I172,2),2)</f>
        <v>0</v>
      </c>
    </row>
    <row r="173" spans="1:10" ht="150" customHeight="1" x14ac:dyDescent="0.25">
      <c r="A173" s="33"/>
      <c r="B173" s="33"/>
      <c r="C173" s="33"/>
      <c r="D173" s="74" t="s">
        <v>198</v>
      </c>
      <c r="E173" s="75"/>
      <c r="F173" s="75"/>
      <c r="G173" s="76"/>
      <c r="H173" s="34"/>
      <c r="I173" s="34"/>
      <c r="J173" s="34"/>
    </row>
    <row r="174" spans="1:10" x14ac:dyDescent="0.25">
      <c r="A174" s="30" t="s">
        <v>199</v>
      </c>
      <c r="B174" s="30" t="s">
        <v>14</v>
      </c>
      <c r="C174" s="30" t="s">
        <v>11</v>
      </c>
      <c r="D174" s="74" t="s">
        <v>200</v>
      </c>
      <c r="E174" s="75"/>
      <c r="F174" s="75"/>
      <c r="G174" s="76"/>
      <c r="H174" s="45">
        <v>5</v>
      </c>
      <c r="I174" s="70"/>
      <c r="J174" s="32">
        <f>+ROUND(ROUND(H174,2)*ROUND(I174,2),2)</f>
        <v>0</v>
      </c>
    </row>
    <row r="175" spans="1:10" ht="35.1" customHeight="1" x14ac:dyDescent="0.25">
      <c r="A175" s="33"/>
      <c r="B175" s="33"/>
      <c r="C175" s="33"/>
      <c r="D175" s="74" t="s">
        <v>201</v>
      </c>
      <c r="E175" s="75"/>
      <c r="F175" s="75"/>
      <c r="G175" s="76"/>
      <c r="H175" s="34"/>
      <c r="I175" s="34"/>
      <c r="J175" s="34"/>
    </row>
    <row r="176" spans="1:10" x14ac:dyDescent="0.25">
      <c r="A176" s="33"/>
      <c r="B176" s="33"/>
      <c r="C176" s="33"/>
      <c r="D176" s="42" t="s">
        <v>202</v>
      </c>
      <c r="E176" s="37">
        <v>4</v>
      </c>
      <c r="F176" s="43">
        <v>0</v>
      </c>
      <c r="G176" s="31">
        <v>4</v>
      </c>
      <c r="H176" s="34"/>
      <c r="I176" s="34"/>
      <c r="J176" s="34"/>
    </row>
    <row r="177" spans="1:10" x14ac:dyDescent="0.25">
      <c r="A177" s="33"/>
      <c r="B177" s="33"/>
      <c r="C177" s="33"/>
      <c r="D177" s="42" t="s">
        <v>203</v>
      </c>
      <c r="E177" s="37">
        <v>1</v>
      </c>
      <c r="F177" s="43">
        <v>0</v>
      </c>
      <c r="G177" s="31">
        <v>1</v>
      </c>
      <c r="H177" s="34"/>
      <c r="I177" s="34"/>
      <c r="J177" s="34"/>
    </row>
    <row r="178" spans="1:10" x14ac:dyDescent="0.25">
      <c r="A178" s="30" t="s">
        <v>204</v>
      </c>
      <c r="B178" s="30" t="s">
        <v>14</v>
      </c>
      <c r="C178" s="30" t="s">
        <v>11</v>
      </c>
      <c r="D178" s="74" t="s">
        <v>205</v>
      </c>
      <c r="E178" s="75"/>
      <c r="F178" s="75"/>
      <c r="G178" s="76"/>
      <c r="H178" s="45">
        <v>1</v>
      </c>
      <c r="I178" s="70"/>
      <c r="J178" s="32">
        <f>+ROUND(ROUND(H178,2)*ROUND(I178,2),2)</f>
        <v>0</v>
      </c>
    </row>
    <row r="179" spans="1:10" ht="22.5" customHeight="1" x14ac:dyDescent="0.25">
      <c r="A179" s="33"/>
      <c r="B179" s="33"/>
      <c r="C179" s="33"/>
      <c r="D179" s="74" t="s">
        <v>206</v>
      </c>
      <c r="E179" s="75"/>
      <c r="F179" s="75"/>
      <c r="G179" s="76"/>
      <c r="H179" s="34"/>
      <c r="I179" s="34"/>
      <c r="J179" s="34"/>
    </row>
    <row r="180" spans="1:10" x14ac:dyDescent="0.25">
      <c r="A180" s="30" t="s">
        <v>207</v>
      </c>
      <c r="B180" s="30" t="s">
        <v>14</v>
      </c>
      <c r="C180" s="30" t="s">
        <v>11</v>
      </c>
      <c r="D180" s="74" t="s">
        <v>208</v>
      </c>
      <c r="E180" s="75"/>
      <c r="F180" s="75"/>
      <c r="G180" s="76"/>
      <c r="H180" s="45">
        <v>2</v>
      </c>
      <c r="I180" s="70"/>
      <c r="J180" s="32">
        <f>+ROUND(ROUND(H180,2)*ROUND(I180,2),2)</f>
        <v>0</v>
      </c>
    </row>
    <row r="181" spans="1:10" ht="75" customHeight="1" x14ac:dyDescent="0.25">
      <c r="A181" s="33"/>
      <c r="B181" s="33"/>
      <c r="C181" s="33"/>
      <c r="D181" s="74" t="s">
        <v>209</v>
      </c>
      <c r="E181" s="75"/>
      <c r="F181" s="75"/>
      <c r="G181" s="76"/>
      <c r="H181" s="34"/>
      <c r="I181" s="34"/>
      <c r="J181" s="34"/>
    </row>
    <row r="182" spans="1:10" x14ac:dyDescent="0.25">
      <c r="A182" s="33"/>
      <c r="B182" s="33"/>
      <c r="C182" s="33"/>
      <c r="D182" s="42" t="s">
        <v>210</v>
      </c>
      <c r="E182" s="37">
        <v>1</v>
      </c>
      <c r="F182" s="43">
        <v>0</v>
      </c>
      <c r="G182" s="31">
        <v>1</v>
      </c>
      <c r="H182" s="34"/>
      <c r="I182" s="34"/>
      <c r="J182" s="34"/>
    </row>
    <row r="183" spans="1:10" x14ac:dyDescent="0.25">
      <c r="A183" s="33"/>
      <c r="B183" s="33"/>
      <c r="C183" s="33"/>
      <c r="D183" s="42" t="s">
        <v>211</v>
      </c>
      <c r="E183" s="37">
        <v>1</v>
      </c>
      <c r="F183" s="43">
        <v>0</v>
      </c>
      <c r="G183" s="31">
        <v>1</v>
      </c>
      <c r="H183" s="34"/>
      <c r="I183" s="34"/>
      <c r="J183" s="34"/>
    </row>
    <row r="184" spans="1:10" x14ac:dyDescent="0.25">
      <c r="A184" s="30" t="s">
        <v>212</v>
      </c>
      <c r="B184" s="30" t="s">
        <v>14</v>
      </c>
      <c r="C184" s="30" t="s">
        <v>11</v>
      </c>
      <c r="D184" s="74" t="s">
        <v>213</v>
      </c>
      <c r="E184" s="75"/>
      <c r="F184" s="75"/>
      <c r="G184" s="76"/>
      <c r="H184" s="45">
        <v>2</v>
      </c>
      <c r="I184" s="70"/>
      <c r="J184" s="32">
        <f>+ROUND(ROUND(H184,2)*ROUND(I184,2),2)</f>
        <v>0</v>
      </c>
    </row>
    <row r="185" spans="1:10" ht="33.75" customHeight="1" x14ac:dyDescent="0.25">
      <c r="A185" s="33"/>
      <c r="B185" s="33"/>
      <c r="C185" s="33"/>
      <c r="D185" s="74" t="s">
        <v>214</v>
      </c>
      <c r="E185" s="75"/>
      <c r="F185" s="75"/>
      <c r="G185" s="76"/>
      <c r="H185" s="34"/>
      <c r="I185" s="34"/>
      <c r="J185" s="34"/>
    </row>
    <row r="186" spans="1:10" x14ac:dyDescent="0.25">
      <c r="A186" s="33"/>
      <c r="B186" s="33"/>
      <c r="C186" s="33"/>
      <c r="D186" s="42" t="s">
        <v>210</v>
      </c>
      <c r="E186" s="37">
        <v>1</v>
      </c>
      <c r="F186" s="43">
        <v>0</v>
      </c>
      <c r="G186" s="31">
        <v>1</v>
      </c>
      <c r="H186" s="34"/>
      <c r="I186" s="34"/>
      <c r="J186" s="34"/>
    </row>
    <row r="187" spans="1:10" x14ac:dyDescent="0.25">
      <c r="A187" s="33"/>
      <c r="B187" s="33"/>
      <c r="C187" s="33"/>
      <c r="D187" s="42" t="s">
        <v>211</v>
      </c>
      <c r="E187" s="37">
        <v>1</v>
      </c>
      <c r="F187" s="43">
        <v>0</v>
      </c>
      <c r="G187" s="31">
        <v>1</v>
      </c>
      <c r="H187" s="34"/>
      <c r="I187" s="34"/>
      <c r="J187" s="34"/>
    </row>
    <row r="188" spans="1:10" x14ac:dyDescent="0.25">
      <c r="A188" s="30" t="s">
        <v>215</v>
      </c>
      <c r="B188" s="30" t="s">
        <v>14</v>
      </c>
      <c r="C188" s="30" t="s">
        <v>11</v>
      </c>
      <c r="D188" s="74" t="s">
        <v>216</v>
      </c>
      <c r="E188" s="75"/>
      <c r="F188" s="75"/>
      <c r="G188" s="76"/>
      <c r="H188" s="45">
        <v>16</v>
      </c>
      <c r="I188" s="70"/>
      <c r="J188" s="32">
        <f>+ROUND(ROUND(H188,2)*ROUND(I188,2),2)</f>
        <v>0</v>
      </c>
    </row>
    <row r="189" spans="1:10" ht="33.75" customHeight="1" x14ac:dyDescent="0.25">
      <c r="A189" s="33"/>
      <c r="B189" s="33"/>
      <c r="C189" s="33"/>
      <c r="D189" s="74" t="s">
        <v>217</v>
      </c>
      <c r="E189" s="75"/>
      <c r="F189" s="75"/>
      <c r="G189" s="76"/>
      <c r="H189" s="34"/>
      <c r="I189" s="34"/>
      <c r="J189" s="34"/>
    </row>
    <row r="190" spans="1:10" x14ac:dyDescent="0.25">
      <c r="A190" s="33"/>
      <c r="B190" s="33"/>
      <c r="C190" s="33"/>
      <c r="D190" s="42" t="s">
        <v>218</v>
      </c>
      <c r="E190" s="37">
        <v>8</v>
      </c>
      <c r="F190" s="43">
        <v>0</v>
      </c>
      <c r="G190" s="31">
        <v>8</v>
      </c>
      <c r="H190" s="34"/>
      <c r="I190" s="34"/>
      <c r="J190" s="34"/>
    </row>
    <row r="191" spans="1:10" x14ac:dyDescent="0.25">
      <c r="A191" s="33"/>
      <c r="B191" s="33"/>
      <c r="C191" s="33"/>
      <c r="D191" s="42" t="s">
        <v>219</v>
      </c>
      <c r="E191" s="37">
        <v>8</v>
      </c>
      <c r="F191" s="43">
        <v>0</v>
      </c>
      <c r="G191" s="31">
        <v>8</v>
      </c>
      <c r="H191" s="34"/>
      <c r="I191" s="34"/>
      <c r="J191" s="34"/>
    </row>
    <row r="192" spans="1:10" x14ac:dyDescent="0.25">
      <c r="A192" s="30" t="s">
        <v>220</v>
      </c>
      <c r="B192" s="30" t="s">
        <v>14</v>
      </c>
      <c r="C192" s="30" t="s">
        <v>11</v>
      </c>
      <c r="D192" s="74" t="s">
        <v>221</v>
      </c>
      <c r="E192" s="75"/>
      <c r="F192" s="75"/>
      <c r="G192" s="76"/>
      <c r="H192" s="45">
        <v>1</v>
      </c>
      <c r="I192" s="70"/>
      <c r="J192" s="32">
        <f>+ROUND(ROUND(H192,2)*ROUND(I192,2),2)</f>
        <v>0</v>
      </c>
    </row>
    <row r="193" spans="1:10" x14ac:dyDescent="0.25">
      <c r="A193" s="33"/>
      <c r="B193" s="33"/>
      <c r="C193" s="33"/>
      <c r="D193" s="74" t="s">
        <v>222</v>
      </c>
      <c r="E193" s="75"/>
      <c r="F193" s="75"/>
      <c r="G193" s="76"/>
      <c r="H193" s="34"/>
      <c r="I193" s="34"/>
      <c r="J193" s="34"/>
    </row>
    <row r="194" spans="1:10" x14ac:dyDescent="0.25">
      <c r="A194" s="33"/>
      <c r="B194" s="35" t="s">
        <v>387</v>
      </c>
      <c r="C194" s="33"/>
      <c r="D194" s="36"/>
      <c r="E194" s="37"/>
      <c r="F194" s="33"/>
      <c r="G194" s="38" t="s">
        <v>223</v>
      </c>
      <c r="H194" s="31"/>
      <c r="I194" s="40"/>
      <c r="J194" s="40">
        <f>+J192+J188+J184+J180+J178+J174+J172+J171+J159</f>
        <v>0</v>
      </c>
    </row>
    <row r="195" spans="1:10" x14ac:dyDescent="0.25">
      <c r="A195" s="29" t="s">
        <v>224</v>
      </c>
      <c r="B195" s="30" t="s">
        <v>14</v>
      </c>
      <c r="C195" s="30" t="s">
        <v>35</v>
      </c>
      <c r="D195" s="74" t="s">
        <v>225</v>
      </c>
      <c r="E195" s="75"/>
      <c r="F195" s="75"/>
      <c r="G195" s="76"/>
      <c r="H195" s="31">
        <v>100</v>
      </c>
      <c r="I195" s="70"/>
      <c r="J195" s="32">
        <f>+ROUND(ROUND(H195,2)*ROUND(I195,2),2)</f>
        <v>0</v>
      </c>
    </row>
    <row r="196" spans="1:10" ht="129.94999999999999" customHeight="1" x14ac:dyDescent="0.25">
      <c r="A196" s="33"/>
      <c r="B196" s="33"/>
      <c r="C196" s="33"/>
      <c r="D196" s="74" t="s">
        <v>226</v>
      </c>
      <c r="E196" s="75"/>
      <c r="F196" s="75"/>
      <c r="G196" s="76"/>
      <c r="H196" s="34"/>
      <c r="I196" s="34"/>
      <c r="J196" s="34"/>
    </row>
    <row r="197" spans="1:10" x14ac:dyDescent="0.25">
      <c r="A197" s="29" t="s">
        <v>227</v>
      </c>
      <c r="B197" s="30" t="s">
        <v>14</v>
      </c>
      <c r="C197" s="30" t="s">
        <v>35</v>
      </c>
      <c r="D197" s="74" t="s">
        <v>228</v>
      </c>
      <c r="E197" s="75"/>
      <c r="F197" s="75"/>
      <c r="G197" s="76"/>
      <c r="H197" s="31">
        <v>40</v>
      </c>
      <c r="I197" s="70"/>
      <c r="J197" s="32">
        <f>+ROUND(ROUND(H197,2)*ROUND(I197,2),2)</f>
        <v>0</v>
      </c>
    </row>
    <row r="198" spans="1:10" ht="129.94999999999999" customHeight="1" x14ac:dyDescent="0.25">
      <c r="A198" s="33"/>
      <c r="B198" s="33"/>
      <c r="C198" s="33"/>
      <c r="D198" s="74" t="s">
        <v>229</v>
      </c>
      <c r="E198" s="75"/>
      <c r="F198" s="75"/>
      <c r="G198" s="76"/>
      <c r="H198" s="34"/>
      <c r="I198" s="34"/>
      <c r="J198" s="34"/>
    </row>
    <row r="199" spans="1:10" x14ac:dyDescent="0.25">
      <c r="A199" s="33"/>
      <c r="B199" s="33"/>
      <c r="C199" s="33"/>
      <c r="D199" s="42" t="s">
        <v>230</v>
      </c>
      <c r="E199" s="37">
        <v>0</v>
      </c>
      <c r="F199" s="43">
        <v>20</v>
      </c>
      <c r="G199" s="31">
        <v>20</v>
      </c>
      <c r="H199" s="34"/>
      <c r="I199" s="34"/>
      <c r="J199" s="34"/>
    </row>
    <row r="200" spans="1:10" x14ac:dyDescent="0.25">
      <c r="A200" s="33"/>
      <c r="B200" s="33"/>
      <c r="C200" s="33"/>
      <c r="D200" s="42" t="s">
        <v>231</v>
      </c>
      <c r="E200" s="37">
        <v>0</v>
      </c>
      <c r="F200" s="43">
        <v>20</v>
      </c>
      <c r="G200" s="31">
        <v>20</v>
      </c>
      <c r="H200" s="34"/>
      <c r="I200" s="34"/>
      <c r="J200" s="34"/>
    </row>
    <row r="201" spans="1:10" x14ac:dyDescent="0.25">
      <c r="A201" s="29" t="s">
        <v>232</v>
      </c>
      <c r="B201" s="30" t="s">
        <v>14</v>
      </c>
      <c r="C201" s="30" t="s">
        <v>11</v>
      </c>
      <c r="D201" s="74" t="s">
        <v>233</v>
      </c>
      <c r="E201" s="75"/>
      <c r="F201" s="75"/>
      <c r="G201" s="76"/>
      <c r="H201" s="44"/>
      <c r="I201" s="44"/>
      <c r="J201" s="44"/>
    </row>
    <row r="202" spans="1:10" x14ac:dyDescent="0.25">
      <c r="A202" s="30" t="s">
        <v>234</v>
      </c>
      <c r="B202" s="30" t="s">
        <v>14</v>
      </c>
      <c r="C202" s="30" t="s">
        <v>235</v>
      </c>
      <c r="D202" s="74" t="s">
        <v>236</v>
      </c>
      <c r="E202" s="75"/>
      <c r="F202" s="75"/>
      <c r="G202" s="76"/>
      <c r="H202" s="45">
        <v>3</v>
      </c>
      <c r="I202" s="70"/>
      <c r="J202" s="32">
        <f t="shared" ref="J202" si="2">+ROUND(ROUND(H202,2)*ROUND(I202,2),2)</f>
        <v>0</v>
      </c>
    </row>
    <row r="203" spans="1:10" ht="180" customHeight="1" x14ac:dyDescent="0.25">
      <c r="A203" s="33"/>
      <c r="B203" s="33"/>
      <c r="C203" s="33"/>
      <c r="D203" s="74" t="s">
        <v>237</v>
      </c>
      <c r="E203" s="75"/>
      <c r="F203" s="75"/>
      <c r="G203" s="76"/>
      <c r="H203" s="34"/>
      <c r="I203" s="34"/>
      <c r="J203" s="34"/>
    </row>
    <row r="204" spans="1:10" x14ac:dyDescent="0.25">
      <c r="A204" s="33"/>
      <c r="B204" s="33"/>
      <c r="C204" s="33"/>
      <c r="D204" s="42" t="s">
        <v>134</v>
      </c>
      <c r="E204" s="37">
        <v>1</v>
      </c>
      <c r="F204" s="43">
        <v>0</v>
      </c>
      <c r="G204" s="31">
        <v>1</v>
      </c>
      <c r="H204" s="34"/>
      <c r="I204" s="34"/>
      <c r="J204" s="34"/>
    </row>
    <row r="205" spans="1:10" x14ac:dyDescent="0.25">
      <c r="A205" s="33"/>
      <c r="B205" s="33"/>
      <c r="C205" s="33"/>
      <c r="D205" s="42" t="s">
        <v>110</v>
      </c>
      <c r="E205" s="37">
        <v>1</v>
      </c>
      <c r="F205" s="43">
        <v>0</v>
      </c>
      <c r="G205" s="31">
        <v>1</v>
      </c>
      <c r="H205" s="34"/>
      <c r="I205" s="34"/>
      <c r="J205" s="34"/>
    </row>
    <row r="206" spans="1:10" x14ac:dyDescent="0.25">
      <c r="A206" s="33"/>
      <c r="B206" s="33"/>
      <c r="C206" s="33"/>
      <c r="D206" s="42" t="s">
        <v>135</v>
      </c>
      <c r="E206" s="37">
        <v>1</v>
      </c>
      <c r="F206" s="43">
        <v>0</v>
      </c>
      <c r="G206" s="31">
        <v>1</v>
      </c>
      <c r="H206" s="34"/>
      <c r="I206" s="34"/>
      <c r="J206" s="34"/>
    </row>
    <row r="207" spans="1:10" x14ac:dyDescent="0.25">
      <c r="A207" s="30" t="s">
        <v>238</v>
      </c>
      <c r="B207" s="30" t="s">
        <v>14</v>
      </c>
      <c r="C207" s="30" t="s">
        <v>235</v>
      </c>
      <c r="D207" s="74" t="s">
        <v>239</v>
      </c>
      <c r="E207" s="75"/>
      <c r="F207" s="75"/>
      <c r="G207" s="76"/>
      <c r="H207" s="45">
        <v>9</v>
      </c>
      <c r="I207" s="70"/>
      <c r="J207" s="32">
        <f>+ROUND(ROUND(H207,2)*ROUND(I207,2),2)</f>
        <v>0</v>
      </c>
    </row>
    <row r="208" spans="1:10" ht="39.950000000000003" customHeight="1" x14ac:dyDescent="0.25">
      <c r="A208" s="33"/>
      <c r="B208" s="33"/>
      <c r="C208" s="33"/>
      <c r="D208" s="74" t="s">
        <v>240</v>
      </c>
      <c r="E208" s="75"/>
      <c r="F208" s="75"/>
      <c r="G208" s="76"/>
      <c r="H208" s="34"/>
      <c r="I208" s="34"/>
      <c r="J208" s="34"/>
    </row>
    <row r="209" spans="1:10" x14ac:dyDescent="0.25">
      <c r="A209" s="33"/>
      <c r="B209" s="33"/>
      <c r="C209" s="33"/>
      <c r="D209" s="42" t="s">
        <v>241</v>
      </c>
      <c r="E209" s="37">
        <v>3</v>
      </c>
      <c r="F209" s="43">
        <v>0</v>
      </c>
      <c r="G209" s="31">
        <v>3</v>
      </c>
      <c r="H209" s="34"/>
      <c r="I209" s="34"/>
      <c r="J209" s="34"/>
    </row>
    <row r="210" spans="1:10" x14ac:dyDescent="0.25">
      <c r="A210" s="33"/>
      <c r="B210" s="33"/>
      <c r="C210" s="33"/>
      <c r="D210" s="42" t="s">
        <v>242</v>
      </c>
      <c r="E210" s="37">
        <v>3</v>
      </c>
      <c r="F210" s="43">
        <v>0</v>
      </c>
      <c r="G210" s="31">
        <v>3</v>
      </c>
      <c r="H210" s="34"/>
      <c r="I210" s="34"/>
      <c r="J210" s="34"/>
    </row>
    <row r="211" spans="1:10" x14ac:dyDescent="0.25">
      <c r="A211" s="33"/>
      <c r="B211" s="33"/>
      <c r="C211" s="33"/>
      <c r="D211" s="42" t="s">
        <v>243</v>
      </c>
      <c r="E211" s="37">
        <v>3</v>
      </c>
      <c r="F211" s="43">
        <v>0</v>
      </c>
      <c r="G211" s="31">
        <v>3</v>
      </c>
      <c r="H211" s="34"/>
      <c r="I211" s="34"/>
      <c r="J211" s="34"/>
    </row>
    <row r="212" spans="1:10" x14ac:dyDescent="0.25">
      <c r="A212" s="33"/>
      <c r="B212" s="35" t="s">
        <v>387</v>
      </c>
      <c r="C212" s="33"/>
      <c r="D212" s="36"/>
      <c r="E212" s="37"/>
      <c r="F212" s="33"/>
      <c r="G212" s="38" t="s">
        <v>244</v>
      </c>
      <c r="H212" s="31"/>
      <c r="I212" s="40"/>
      <c r="J212" s="40">
        <f>SUM(J202:J211)</f>
        <v>0</v>
      </c>
    </row>
    <row r="213" spans="1:10" x14ac:dyDescent="0.25">
      <c r="A213" s="29" t="s">
        <v>245</v>
      </c>
      <c r="B213" s="30" t="s">
        <v>14</v>
      </c>
      <c r="C213" s="30" t="s">
        <v>35</v>
      </c>
      <c r="D213" s="74" t="s">
        <v>246</v>
      </c>
      <c r="E213" s="75"/>
      <c r="F213" s="75"/>
      <c r="G213" s="76"/>
      <c r="H213" s="31">
        <v>60</v>
      </c>
      <c r="I213" s="70"/>
      <c r="J213" s="32">
        <f>+ROUND(ROUND(H213,2)*ROUND(I213,2),2)</f>
        <v>0</v>
      </c>
    </row>
    <row r="214" spans="1:10" ht="150" customHeight="1" x14ac:dyDescent="0.25">
      <c r="A214" s="33"/>
      <c r="B214" s="33"/>
      <c r="C214" s="33"/>
      <c r="D214" s="74" t="s">
        <v>247</v>
      </c>
      <c r="E214" s="75"/>
      <c r="F214" s="75"/>
      <c r="G214" s="76"/>
      <c r="H214" s="34"/>
      <c r="I214" s="34"/>
      <c r="J214" s="34"/>
    </row>
    <row r="215" spans="1:10" x14ac:dyDescent="0.25">
      <c r="A215" s="29" t="s">
        <v>248</v>
      </c>
      <c r="B215" s="30" t="s">
        <v>14</v>
      </c>
      <c r="C215" s="30" t="s">
        <v>35</v>
      </c>
      <c r="D215" s="74" t="s">
        <v>249</v>
      </c>
      <c r="E215" s="75"/>
      <c r="F215" s="75"/>
      <c r="G215" s="76"/>
      <c r="H215" s="31">
        <v>40</v>
      </c>
      <c r="I215" s="70"/>
      <c r="J215" s="32">
        <f>+ROUND(ROUND(H215,2)*ROUND(I215,2),2)</f>
        <v>0</v>
      </c>
    </row>
    <row r="216" spans="1:10" ht="129.94999999999999" customHeight="1" x14ac:dyDescent="0.25">
      <c r="A216" s="33"/>
      <c r="B216" s="33"/>
      <c r="C216" s="33"/>
      <c r="D216" s="74" t="s">
        <v>250</v>
      </c>
      <c r="E216" s="75"/>
      <c r="F216" s="75"/>
      <c r="G216" s="76"/>
      <c r="H216" s="34"/>
      <c r="I216" s="34"/>
      <c r="J216" s="34"/>
    </row>
    <row r="217" spans="1:10" x14ac:dyDescent="0.25">
      <c r="A217" s="33"/>
      <c r="B217" s="35" t="s">
        <v>386</v>
      </c>
      <c r="C217" s="33"/>
      <c r="D217" s="36"/>
      <c r="E217" s="37"/>
      <c r="F217" s="33"/>
      <c r="G217" s="38" t="s">
        <v>251</v>
      </c>
      <c r="H217" s="39"/>
      <c r="I217" s="40"/>
      <c r="J217" s="41">
        <f>+J215+J213+J212+J197+J195+J194+J157+J129</f>
        <v>0</v>
      </c>
    </row>
    <row r="218" spans="1:10" x14ac:dyDescent="0.25">
      <c r="A218" s="26" t="s">
        <v>252</v>
      </c>
      <c r="B218" s="26" t="s">
        <v>10</v>
      </c>
      <c r="C218" s="26" t="s">
        <v>11</v>
      </c>
      <c r="D218" s="80" t="s">
        <v>253</v>
      </c>
      <c r="E218" s="81"/>
      <c r="F218" s="81"/>
      <c r="G218" s="82"/>
      <c r="H218" s="27"/>
      <c r="I218" s="28"/>
      <c r="J218" s="28"/>
    </row>
    <row r="219" spans="1:10" x14ac:dyDescent="0.25">
      <c r="A219" s="29" t="s">
        <v>254</v>
      </c>
      <c r="B219" s="30" t="s">
        <v>14</v>
      </c>
      <c r="C219" s="30" t="s">
        <v>11</v>
      </c>
      <c r="D219" s="74" t="s">
        <v>255</v>
      </c>
      <c r="E219" s="75"/>
      <c r="F219" s="75"/>
      <c r="G219" s="76"/>
      <c r="H219" s="31">
        <v>1</v>
      </c>
      <c r="I219" s="70"/>
      <c r="J219" s="32">
        <f>+ROUND(ROUND(H219,2)*ROUND(I219,2),2)</f>
        <v>0</v>
      </c>
    </row>
    <row r="220" spans="1:10" ht="129.94999999999999" customHeight="1" x14ac:dyDescent="0.25">
      <c r="A220" s="33"/>
      <c r="B220" s="33"/>
      <c r="C220" s="33"/>
      <c r="D220" s="74" t="s">
        <v>256</v>
      </c>
      <c r="E220" s="75"/>
      <c r="F220" s="75"/>
      <c r="G220" s="76"/>
      <c r="H220" s="34"/>
      <c r="I220" s="34"/>
      <c r="J220" s="34"/>
    </row>
    <row r="221" spans="1:10" x14ac:dyDescent="0.25">
      <c r="A221" s="29" t="s">
        <v>257</v>
      </c>
      <c r="B221" s="30" t="s">
        <v>14</v>
      </c>
      <c r="C221" s="30" t="s">
        <v>11</v>
      </c>
      <c r="D221" s="74" t="s">
        <v>258</v>
      </c>
      <c r="E221" s="75"/>
      <c r="F221" s="75"/>
      <c r="G221" s="76"/>
      <c r="H221" s="44"/>
      <c r="I221" s="44"/>
      <c r="J221" s="44"/>
    </row>
    <row r="222" spans="1:10" ht="219.95" customHeight="1" x14ac:dyDescent="0.25">
      <c r="A222" s="33"/>
      <c r="B222" s="33"/>
      <c r="C222" s="33"/>
      <c r="D222" s="74" t="s">
        <v>259</v>
      </c>
      <c r="E222" s="75"/>
      <c r="F222" s="75"/>
      <c r="G222" s="76"/>
      <c r="H222" s="34"/>
      <c r="I222" s="34"/>
      <c r="J222" s="34"/>
    </row>
    <row r="223" spans="1:10" x14ac:dyDescent="0.25">
      <c r="A223" s="30" t="s">
        <v>260</v>
      </c>
      <c r="B223" s="30" t="s">
        <v>14</v>
      </c>
      <c r="C223" s="30" t="s">
        <v>11</v>
      </c>
      <c r="D223" s="74" t="s">
        <v>148</v>
      </c>
      <c r="E223" s="75"/>
      <c r="F223" s="75"/>
      <c r="G223" s="76"/>
      <c r="H223" s="45">
        <v>1</v>
      </c>
      <c r="I223" s="70"/>
      <c r="J223" s="32">
        <f>+ROUND(ROUND(H223,2)*ROUND(I223,2),2)</f>
        <v>0</v>
      </c>
    </row>
    <row r="224" spans="1:10" ht="90" customHeight="1" x14ac:dyDescent="0.25">
      <c r="A224" s="33"/>
      <c r="B224" s="33"/>
      <c r="C224" s="33"/>
      <c r="D224" s="74" t="s">
        <v>261</v>
      </c>
      <c r="E224" s="75"/>
      <c r="F224" s="75"/>
      <c r="G224" s="76"/>
      <c r="H224" s="34"/>
      <c r="I224" s="34"/>
      <c r="J224" s="34"/>
    </row>
    <row r="225" spans="1:10" x14ac:dyDescent="0.25">
      <c r="A225" s="30" t="s">
        <v>262</v>
      </c>
      <c r="B225" s="30" t="s">
        <v>14</v>
      </c>
      <c r="C225" s="30" t="s">
        <v>11</v>
      </c>
      <c r="D225" s="74" t="s">
        <v>263</v>
      </c>
      <c r="E225" s="75"/>
      <c r="F225" s="75"/>
      <c r="G225" s="76"/>
      <c r="H225" s="45">
        <v>1</v>
      </c>
      <c r="I225" s="70"/>
      <c r="J225" s="32">
        <f>+ROUND(ROUND(H225,2)*ROUND(I225,2),2)</f>
        <v>0</v>
      </c>
    </row>
    <row r="226" spans="1:10" ht="35.1" customHeight="1" x14ac:dyDescent="0.25">
      <c r="A226" s="33"/>
      <c r="B226" s="33"/>
      <c r="C226" s="33"/>
      <c r="D226" s="74" t="s">
        <v>264</v>
      </c>
      <c r="E226" s="75"/>
      <c r="F226" s="75"/>
      <c r="G226" s="76"/>
      <c r="H226" s="34"/>
      <c r="I226" s="34"/>
      <c r="J226" s="34"/>
    </row>
    <row r="227" spans="1:10" x14ac:dyDescent="0.25">
      <c r="A227" s="30" t="s">
        <v>265</v>
      </c>
      <c r="B227" s="30" t="s">
        <v>14</v>
      </c>
      <c r="C227" s="30" t="s">
        <v>35</v>
      </c>
      <c r="D227" s="74" t="s">
        <v>153</v>
      </c>
      <c r="E227" s="75"/>
      <c r="F227" s="75"/>
      <c r="G227" s="76"/>
      <c r="H227" s="45">
        <v>10</v>
      </c>
      <c r="I227" s="70"/>
      <c r="J227" s="32">
        <f>+ROUND(ROUND(H227,2)*ROUND(I227,2),2)</f>
        <v>0</v>
      </c>
    </row>
    <row r="228" spans="1:10" ht="22.5" customHeight="1" x14ac:dyDescent="0.25">
      <c r="A228" s="33"/>
      <c r="B228" s="33"/>
      <c r="C228" s="33"/>
      <c r="D228" s="74" t="s">
        <v>266</v>
      </c>
      <c r="E228" s="75"/>
      <c r="F228" s="75"/>
      <c r="G228" s="76"/>
      <c r="H228" s="34"/>
      <c r="I228" s="34"/>
      <c r="J228" s="34"/>
    </row>
    <row r="229" spans="1:10" x14ac:dyDescent="0.25">
      <c r="A229" s="30" t="s">
        <v>267</v>
      </c>
      <c r="B229" s="30" t="s">
        <v>14</v>
      </c>
      <c r="C229" s="30" t="s">
        <v>35</v>
      </c>
      <c r="D229" s="74" t="s">
        <v>268</v>
      </c>
      <c r="E229" s="75"/>
      <c r="F229" s="75"/>
      <c r="G229" s="76"/>
      <c r="H229" s="45">
        <v>10</v>
      </c>
      <c r="I229" s="70"/>
      <c r="J229" s="32">
        <f>+ROUND(ROUND(H229,2)*ROUND(I229,2),2)</f>
        <v>0</v>
      </c>
    </row>
    <row r="230" spans="1:10" x14ac:dyDescent="0.25">
      <c r="A230" s="33"/>
      <c r="B230" s="33"/>
      <c r="C230" s="33"/>
      <c r="D230" s="74" t="s">
        <v>157</v>
      </c>
      <c r="E230" s="75"/>
      <c r="F230" s="75"/>
      <c r="G230" s="76"/>
      <c r="H230" s="34"/>
      <c r="I230" s="34"/>
      <c r="J230" s="34"/>
    </row>
    <row r="231" spans="1:10" x14ac:dyDescent="0.25">
      <c r="A231" s="30" t="s">
        <v>269</v>
      </c>
      <c r="B231" s="30" t="s">
        <v>14</v>
      </c>
      <c r="C231" s="30" t="s">
        <v>11</v>
      </c>
      <c r="D231" s="74" t="s">
        <v>159</v>
      </c>
      <c r="E231" s="75"/>
      <c r="F231" s="75"/>
      <c r="G231" s="76"/>
      <c r="H231" s="45">
        <v>40</v>
      </c>
      <c r="I231" s="70"/>
      <c r="J231" s="32">
        <f>+ROUND(ROUND(H231,2)*ROUND(I231,2),2)</f>
        <v>0</v>
      </c>
    </row>
    <row r="232" spans="1:10" ht="22.5" customHeight="1" x14ac:dyDescent="0.25">
      <c r="A232" s="33"/>
      <c r="B232" s="33"/>
      <c r="C232" s="33"/>
      <c r="D232" s="74" t="s">
        <v>160</v>
      </c>
      <c r="E232" s="75"/>
      <c r="F232" s="75"/>
      <c r="G232" s="76"/>
      <c r="H232" s="34"/>
      <c r="I232" s="34"/>
      <c r="J232" s="34"/>
    </row>
    <row r="233" spans="1:10" x14ac:dyDescent="0.25">
      <c r="A233" s="30" t="s">
        <v>270</v>
      </c>
      <c r="B233" s="30" t="s">
        <v>14</v>
      </c>
      <c r="C233" s="30" t="s">
        <v>11</v>
      </c>
      <c r="D233" s="74" t="s">
        <v>271</v>
      </c>
      <c r="E233" s="75"/>
      <c r="F233" s="75"/>
      <c r="G233" s="76"/>
      <c r="H233" s="45">
        <v>1</v>
      </c>
      <c r="I233" s="70"/>
      <c r="J233" s="32">
        <f>+ROUND(ROUND(H233,2)*ROUND(I233,2),2)</f>
        <v>0</v>
      </c>
    </row>
    <row r="234" spans="1:10" ht="150" customHeight="1" x14ac:dyDescent="0.25">
      <c r="A234" s="33"/>
      <c r="B234" s="33"/>
      <c r="C234" s="33"/>
      <c r="D234" s="74" t="s">
        <v>198</v>
      </c>
      <c r="E234" s="75"/>
      <c r="F234" s="75"/>
      <c r="G234" s="76"/>
      <c r="H234" s="34"/>
      <c r="I234" s="34"/>
      <c r="J234" s="34"/>
    </row>
    <row r="235" spans="1:10" x14ac:dyDescent="0.25">
      <c r="A235" s="33"/>
      <c r="B235" s="33"/>
      <c r="C235" s="33"/>
      <c r="D235" s="42" t="s">
        <v>272</v>
      </c>
      <c r="E235" s="37">
        <v>1</v>
      </c>
      <c r="F235" s="43">
        <v>0</v>
      </c>
      <c r="G235" s="31">
        <v>1</v>
      </c>
      <c r="H235" s="34"/>
      <c r="I235" s="34"/>
      <c r="J235" s="34"/>
    </row>
    <row r="236" spans="1:10" x14ac:dyDescent="0.25">
      <c r="A236" s="30" t="s">
        <v>273</v>
      </c>
      <c r="B236" s="30" t="s">
        <v>14</v>
      </c>
      <c r="C236" s="30" t="s">
        <v>11</v>
      </c>
      <c r="D236" s="74" t="s">
        <v>274</v>
      </c>
      <c r="E236" s="75"/>
      <c r="F236" s="75"/>
      <c r="G236" s="76"/>
      <c r="H236" s="45">
        <v>2</v>
      </c>
      <c r="I236" s="70"/>
      <c r="J236" s="32">
        <f>+ROUND(ROUND(H236,2)*ROUND(I236,2),2)</f>
        <v>0</v>
      </c>
    </row>
    <row r="237" spans="1:10" ht="35.1" customHeight="1" x14ac:dyDescent="0.25">
      <c r="A237" s="33"/>
      <c r="B237" s="33"/>
      <c r="C237" s="33"/>
      <c r="D237" s="74" t="s">
        <v>275</v>
      </c>
      <c r="E237" s="75"/>
      <c r="F237" s="75"/>
      <c r="G237" s="76"/>
      <c r="H237" s="34"/>
      <c r="I237" s="34"/>
      <c r="J237" s="34"/>
    </row>
    <row r="238" spans="1:10" x14ac:dyDescent="0.25">
      <c r="A238" s="33"/>
      <c r="B238" s="33"/>
      <c r="C238" s="33"/>
      <c r="D238" s="42" t="s">
        <v>276</v>
      </c>
      <c r="E238" s="37">
        <v>1</v>
      </c>
      <c r="F238" s="43">
        <v>0</v>
      </c>
      <c r="G238" s="31">
        <v>1</v>
      </c>
      <c r="H238" s="34"/>
      <c r="I238" s="34"/>
      <c r="J238" s="34"/>
    </row>
    <row r="239" spans="1:10" x14ac:dyDescent="0.25">
      <c r="A239" s="33"/>
      <c r="B239" s="33"/>
      <c r="C239" s="33"/>
      <c r="D239" s="42" t="s">
        <v>277</v>
      </c>
      <c r="E239" s="37">
        <v>1</v>
      </c>
      <c r="F239" s="43">
        <v>0</v>
      </c>
      <c r="G239" s="31">
        <v>1</v>
      </c>
      <c r="H239" s="34"/>
      <c r="I239" s="34"/>
      <c r="J239" s="34"/>
    </row>
    <row r="240" spans="1:10" x14ac:dyDescent="0.25">
      <c r="A240" s="30" t="s">
        <v>278</v>
      </c>
      <c r="B240" s="30" t="s">
        <v>14</v>
      </c>
      <c r="C240" s="30" t="s">
        <v>11</v>
      </c>
      <c r="D240" s="74" t="s">
        <v>216</v>
      </c>
      <c r="E240" s="75"/>
      <c r="F240" s="75"/>
      <c r="G240" s="76"/>
      <c r="H240" s="45">
        <v>4</v>
      </c>
      <c r="I240" s="70"/>
      <c r="J240" s="32">
        <f>+ROUND(ROUND(H240,2)*ROUND(I240,2),2)</f>
        <v>0</v>
      </c>
    </row>
    <row r="241" spans="1:10" ht="33.75" customHeight="1" x14ac:dyDescent="0.25">
      <c r="A241" s="33"/>
      <c r="B241" s="33"/>
      <c r="C241" s="33"/>
      <c r="D241" s="74" t="s">
        <v>217</v>
      </c>
      <c r="E241" s="75"/>
      <c r="F241" s="75"/>
      <c r="G241" s="76"/>
      <c r="H241" s="34"/>
      <c r="I241" s="34"/>
      <c r="J241" s="34"/>
    </row>
    <row r="242" spans="1:10" x14ac:dyDescent="0.25">
      <c r="A242" s="30" t="s">
        <v>279</v>
      </c>
      <c r="B242" s="30" t="s">
        <v>14</v>
      </c>
      <c r="C242" s="30" t="s">
        <v>11</v>
      </c>
      <c r="D242" s="74" t="s">
        <v>221</v>
      </c>
      <c r="E242" s="75"/>
      <c r="F242" s="75"/>
      <c r="G242" s="76"/>
      <c r="H242" s="45">
        <v>1</v>
      </c>
      <c r="I242" s="70"/>
      <c r="J242" s="32">
        <f>+ROUND(ROUND(H242,2)*ROUND(I242,2),2)</f>
        <v>0</v>
      </c>
    </row>
    <row r="243" spans="1:10" x14ac:dyDescent="0.25">
      <c r="A243" s="33"/>
      <c r="B243" s="33"/>
      <c r="C243" s="33"/>
      <c r="D243" s="74" t="s">
        <v>222</v>
      </c>
      <c r="E243" s="75"/>
      <c r="F243" s="75"/>
      <c r="G243" s="76"/>
      <c r="H243" s="34"/>
      <c r="I243" s="34"/>
      <c r="J243" s="34"/>
    </row>
    <row r="244" spans="1:10" x14ac:dyDescent="0.25">
      <c r="A244" s="33"/>
      <c r="B244" s="35" t="s">
        <v>387</v>
      </c>
      <c r="C244" s="33"/>
      <c r="D244" s="36"/>
      <c r="E244" s="37"/>
      <c r="F244" s="33"/>
      <c r="G244" s="38" t="s">
        <v>280</v>
      </c>
      <c r="H244" s="31"/>
      <c r="I244" s="40"/>
      <c r="J244" s="40">
        <f>SUM(J223:J243)</f>
        <v>0</v>
      </c>
    </row>
    <row r="245" spans="1:10" x14ac:dyDescent="0.25">
      <c r="A245" s="29" t="s">
        <v>281</v>
      </c>
      <c r="B245" s="30" t="s">
        <v>14</v>
      </c>
      <c r="C245" s="30" t="s">
        <v>11</v>
      </c>
      <c r="D245" s="74" t="s">
        <v>282</v>
      </c>
      <c r="E245" s="75"/>
      <c r="F245" s="75"/>
      <c r="G245" s="76"/>
      <c r="H245" s="31">
        <v>1</v>
      </c>
      <c r="I245" s="70"/>
      <c r="J245" s="32">
        <f>+ROUND(ROUND(H245,2)*ROUND(I245,2),2)</f>
        <v>0</v>
      </c>
    </row>
    <row r="246" spans="1:10" ht="22.5" customHeight="1" x14ac:dyDescent="0.25">
      <c r="A246" s="33"/>
      <c r="B246" s="33"/>
      <c r="C246" s="33"/>
      <c r="D246" s="74" t="s">
        <v>283</v>
      </c>
      <c r="E246" s="75"/>
      <c r="F246" s="75"/>
      <c r="G246" s="76"/>
      <c r="H246" s="34"/>
      <c r="I246" s="34"/>
      <c r="J246" s="34"/>
    </row>
    <row r="247" spans="1:10" x14ac:dyDescent="0.25">
      <c r="A247" s="29" t="s">
        <v>284</v>
      </c>
      <c r="B247" s="30" t="s">
        <v>14</v>
      </c>
      <c r="C247" s="30" t="s">
        <v>11</v>
      </c>
      <c r="D247" s="74" t="s">
        <v>285</v>
      </c>
      <c r="E247" s="75"/>
      <c r="F247" s="75"/>
      <c r="G247" s="76"/>
      <c r="H247" s="31">
        <v>1</v>
      </c>
      <c r="I247" s="70"/>
      <c r="J247" s="32">
        <f>+ROUND(ROUND(H247,2)*ROUND(I247,2),2)</f>
        <v>0</v>
      </c>
    </row>
    <row r="248" spans="1:10" ht="33.75" customHeight="1" x14ac:dyDescent="0.25">
      <c r="A248" s="33"/>
      <c r="B248" s="33"/>
      <c r="C248" s="33"/>
      <c r="D248" s="74" t="s">
        <v>286</v>
      </c>
      <c r="E248" s="75"/>
      <c r="F248" s="75"/>
      <c r="G248" s="76"/>
      <c r="H248" s="34"/>
      <c r="I248" s="34"/>
      <c r="J248" s="34"/>
    </row>
    <row r="249" spans="1:10" x14ac:dyDescent="0.25">
      <c r="A249" s="29" t="s">
        <v>287</v>
      </c>
      <c r="B249" s="30" t="s">
        <v>14</v>
      </c>
      <c r="C249" s="30" t="s">
        <v>11</v>
      </c>
      <c r="D249" s="74" t="s">
        <v>288</v>
      </c>
      <c r="E249" s="75"/>
      <c r="F249" s="75"/>
      <c r="G249" s="76"/>
      <c r="H249" s="31">
        <v>1</v>
      </c>
      <c r="I249" s="70"/>
      <c r="J249" s="32">
        <f>+ROUND(ROUND(H249,2)*ROUND(I249,2),2)</f>
        <v>0</v>
      </c>
    </row>
    <row r="250" spans="1:10" ht="35.1" customHeight="1" x14ac:dyDescent="0.25">
      <c r="A250" s="33"/>
      <c r="B250" s="33"/>
      <c r="C250" s="33"/>
      <c r="D250" s="74" t="s">
        <v>289</v>
      </c>
      <c r="E250" s="75"/>
      <c r="F250" s="75"/>
      <c r="G250" s="76"/>
      <c r="H250" s="34"/>
      <c r="I250" s="34"/>
      <c r="J250" s="34"/>
    </row>
    <row r="251" spans="1:10" x14ac:dyDescent="0.25">
      <c r="A251" s="29" t="s">
        <v>290</v>
      </c>
      <c r="B251" s="30" t="s">
        <v>14</v>
      </c>
      <c r="C251" s="30" t="s">
        <v>11</v>
      </c>
      <c r="D251" s="74" t="s">
        <v>291</v>
      </c>
      <c r="E251" s="75"/>
      <c r="F251" s="75"/>
      <c r="G251" s="76"/>
      <c r="H251" s="31">
        <v>1</v>
      </c>
      <c r="I251" s="70"/>
      <c r="J251" s="32">
        <f>+ROUND(ROUND(H251,2)*ROUND(I251,2),2)</f>
        <v>0</v>
      </c>
    </row>
    <row r="252" spans="1:10" ht="35.1" customHeight="1" x14ac:dyDescent="0.25">
      <c r="A252" s="33"/>
      <c r="B252" s="33"/>
      <c r="C252" s="33"/>
      <c r="D252" s="74" t="s">
        <v>292</v>
      </c>
      <c r="E252" s="75"/>
      <c r="F252" s="75"/>
      <c r="G252" s="76"/>
      <c r="H252" s="34"/>
      <c r="I252" s="34"/>
      <c r="J252" s="34"/>
    </row>
    <row r="253" spans="1:10" x14ac:dyDescent="0.25">
      <c r="A253" s="29" t="s">
        <v>293</v>
      </c>
      <c r="B253" s="30" t="s">
        <v>14</v>
      </c>
      <c r="C253" s="30" t="s">
        <v>11</v>
      </c>
      <c r="D253" s="74" t="s">
        <v>294</v>
      </c>
      <c r="E253" s="75"/>
      <c r="F253" s="75"/>
      <c r="G253" s="76"/>
      <c r="H253" s="31">
        <v>1</v>
      </c>
      <c r="I253" s="70"/>
      <c r="J253" s="32">
        <f>+ROUND(ROUND(H253,2)*ROUND(I253,2),2)</f>
        <v>0</v>
      </c>
    </row>
    <row r="254" spans="1:10" x14ac:dyDescent="0.25">
      <c r="A254" s="33"/>
      <c r="B254" s="33"/>
      <c r="C254" s="33"/>
      <c r="D254" s="74" t="s">
        <v>295</v>
      </c>
      <c r="E254" s="75"/>
      <c r="F254" s="75"/>
      <c r="G254" s="76"/>
      <c r="H254" s="34"/>
      <c r="I254" s="34"/>
      <c r="J254" s="34"/>
    </row>
    <row r="255" spans="1:10" x14ac:dyDescent="0.25">
      <c r="A255" s="29" t="s">
        <v>296</v>
      </c>
      <c r="B255" s="30" t="s">
        <v>14</v>
      </c>
      <c r="C255" s="30" t="s">
        <v>11</v>
      </c>
      <c r="D255" s="74" t="s">
        <v>297</v>
      </c>
      <c r="E255" s="75"/>
      <c r="F255" s="75"/>
      <c r="G255" s="76"/>
      <c r="H255" s="31">
        <v>1</v>
      </c>
      <c r="I255" s="70"/>
      <c r="J255" s="32">
        <f>+ROUND(ROUND(H255,2)*ROUND(I255,2),2)</f>
        <v>0</v>
      </c>
    </row>
    <row r="256" spans="1:10" ht="75" customHeight="1" x14ac:dyDescent="0.25">
      <c r="A256" s="33"/>
      <c r="B256" s="33"/>
      <c r="C256" s="33"/>
      <c r="D256" s="74" t="s">
        <v>298</v>
      </c>
      <c r="E256" s="75"/>
      <c r="F256" s="75"/>
      <c r="G256" s="76"/>
      <c r="H256" s="34"/>
      <c r="I256" s="34"/>
      <c r="J256" s="34"/>
    </row>
    <row r="257" spans="1:10" x14ac:dyDescent="0.25">
      <c r="A257" s="29" t="s">
        <v>299</v>
      </c>
      <c r="B257" s="30" t="s">
        <v>14</v>
      </c>
      <c r="C257" s="30" t="s">
        <v>11</v>
      </c>
      <c r="D257" s="74" t="s">
        <v>300</v>
      </c>
      <c r="E257" s="75"/>
      <c r="F257" s="75"/>
      <c r="G257" s="76"/>
      <c r="H257" s="31">
        <v>6</v>
      </c>
      <c r="I257" s="70"/>
      <c r="J257" s="32">
        <f>+ROUND(ROUND(H257,2)*ROUND(I257,2),2)</f>
        <v>0</v>
      </c>
    </row>
    <row r="258" spans="1:10" ht="75" customHeight="1" x14ac:dyDescent="0.25">
      <c r="A258" s="33"/>
      <c r="B258" s="33"/>
      <c r="C258" s="33"/>
      <c r="D258" s="74" t="s">
        <v>301</v>
      </c>
      <c r="E258" s="75"/>
      <c r="F258" s="75"/>
      <c r="G258" s="76"/>
      <c r="H258" s="34"/>
      <c r="I258" s="34"/>
      <c r="J258" s="34"/>
    </row>
    <row r="259" spans="1:10" x14ac:dyDescent="0.25">
      <c r="A259" s="33"/>
      <c r="B259" s="33"/>
      <c r="C259" s="33"/>
      <c r="D259" s="42" t="s">
        <v>302</v>
      </c>
      <c r="E259" s="37">
        <v>2</v>
      </c>
      <c r="F259" s="43">
        <v>0</v>
      </c>
      <c r="G259" s="31">
        <v>2</v>
      </c>
      <c r="H259" s="34"/>
      <c r="I259" s="34"/>
      <c r="J259" s="34"/>
    </row>
    <row r="260" spans="1:10" x14ac:dyDescent="0.25">
      <c r="A260" s="33"/>
      <c r="B260" s="33"/>
      <c r="C260" s="33"/>
      <c r="D260" s="42" t="s">
        <v>303</v>
      </c>
      <c r="E260" s="37">
        <v>2</v>
      </c>
      <c r="F260" s="43">
        <v>0</v>
      </c>
      <c r="G260" s="31">
        <v>2</v>
      </c>
      <c r="H260" s="34"/>
      <c r="I260" s="34"/>
      <c r="J260" s="34"/>
    </row>
    <row r="261" spans="1:10" x14ac:dyDescent="0.25">
      <c r="A261" s="33"/>
      <c r="B261" s="33"/>
      <c r="C261" s="33"/>
      <c r="D261" s="42" t="s">
        <v>304</v>
      </c>
      <c r="E261" s="37">
        <v>2</v>
      </c>
      <c r="F261" s="43">
        <v>0</v>
      </c>
      <c r="G261" s="31">
        <v>2</v>
      </c>
      <c r="H261" s="34"/>
      <c r="I261" s="34"/>
      <c r="J261" s="34"/>
    </row>
    <row r="262" spans="1:10" x14ac:dyDescent="0.25">
      <c r="A262" s="29" t="s">
        <v>305</v>
      </c>
      <c r="B262" s="30" t="s">
        <v>14</v>
      </c>
      <c r="C262" s="30" t="s">
        <v>11</v>
      </c>
      <c r="D262" s="74" t="s">
        <v>306</v>
      </c>
      <c r="E262" s="75"/>
      <c r="F262" s="75"/>
      <c r="G262" s="76"/>
      <c r="H262" s="31">
        <v>13</v>
      </c>
      <c r="I262" s="70"/>
      <c r="J262" s="32">
        <f>+ROUND(ROUND(H262,2)*ROUND(I262,2),2)</f>
        <v>0</v>
      </c>
    </row>
    <row r="263" spans="1:10" ht="129.94999999999999" customHeight="1" x14ac:dyDescent="0.25">
      <c r="A263" s="33"/>
      <c r="B263" s="33"/>
      <c r="C263" s="33"/>
      <c r="D263" s="74" t="s">
        <v>307</v>
      </c>
      <c r="E263" s="75"/>
      <c r="F263" s="75"/>
      <c r="G263" s="76"/>
      <c r="H263" s="34"/>
      <c r="I263" s="34"/>
      <c r="J263" s="34"/>
    </row>
    <row r="264" spans="1:10" x14ac:dyDescent="0.25">
      <c r="A264" s="33"/>
      <c r="B264" s="33"/>
      <c r="C264" s="33"/>
      <c r="D264" s="42" t="s">
        <v>308</v>
      </c>
      <c r="E264" s="37">
        <v>6</v>
      </c>
      <c r="F264" s="43">
        <v>0</v>
      </c>
      <c r="G264" s="31">
        <v>6</v>
      </c>
      <c r="H264" s="34"/>
      <c r="I264" s="34"/>
      <c r="J264" s="34"/>
    </row>
    <row r="265" spans="1:10" x14ac:dyDescent="0.25">
      <c r="A265" s="33"/>
      <c r="B265" s="33"/>
      <c r="C265" s="33"/>
      <c r="D265" s="42" t="s">
        <v>309</v>
      </c>
      <c r="E265" s="37">
        <v>1</v>
      </c>
      <c r="F265" s="43">
        <v>0</v>
      </c>
      <c r="G265" s="31">
        <v>1</v>
      </c>
      <c r="H265" s="34"/>
      <c r="I265" s="34"/>
      <c r="J265" s="34"/>
    </row>
    <row r="266" spans="1:10" x14ac:dyDescent="0.25">
      <c r="A266" s="33"/>
      <c r="B266" s="33"/>
      <c r="C266" s="33"/>
      <c r="D266" s="42" t="s">
        <v>310</v>
      </c>
      <c r="E266" s="37">
        <v>3</v>
      </c>
      <c r="F266" s="43">
        <v>0</v>
      </c>
      <c r="G266" s="31">
        <v>3</v>
      </c>
      <c r="H266" s="34"/>
      <c r="I266" s="34"/>
      <c r="J266" s="34"/>
    </row>
    <row r="267" spans="1:10" x14ac:dyDescent="0.25">
      <c r="A267" s="33"/>
      <c r="B267" s="33"/>
      <c r="C267" s="33"/>
      <c r="D267" s="42" t="s">
        <v>311</v>
      </c>
      <c r="E267" s="37">
        <v>3</v>
      </c>
      <c r="F267" s="43">
        <v>0</v>
      </c>
      <c r="G267" s="31">
        <v>3</v>
      </c>
      <c r="H267" s="34"/>
      <c r="I267" s="34"/>
      <c r="J267" s="34"/>
    </row>
    <row r="268" spans="1:10" x14ac:dyDescent="0.25">
      <c r="A268" s="29" t="s">
        <v>312</v>
      </c>
      <c r="B268" s="30" t="s">
        <v>14</v>
      </c>
      <c r="C268" s="30" t="s">
        <v>35</v>
      </c>
      <c r="D268" s="74" t="s">
        <v>313</v>
      </c>
      <c r="E268" s="75"/>
      <c r="F268" s="75"/>
      <c r="G268" s="76"/>
      <c r="H268" s="31">
        <v>100</v>
      </c>
      <c r="I268" s="70"/>
      <c r="J268" s="32">
        <f>+ROUND(ROUND(H268,2)*ROUND(I268,2),2)</f>
        <v>0</v>
      </c>
    </row>
    <row r="269" spans="1:10" ht="75" customHeight="1" x14ac:dyDescent="0.25">
      <c r="A269" s="33"/>
      <c r="B269" s="33"/>
      <c r="C269" s="33"/>
      <c r="D269" s="74" t="s">
        <v>314</v>
      </c>
      <c r="E269" s="75"/>
      <c r="F269" s="75"/>
      <c r="G269" s="76"/>
      <c r="H269" s="34"/>
      <c r="I269" s="34"/>
      <c r="J269" s="34"/>
    </row>
    <row r="270" spans="1:10" x14ac:dyDescent="0.25">
      <c r="A270" s="33"/>
      <c r="B270" s="33"/>
      <c r="C270" s="33"/>
      <c r="D270" s="42" t="s">
        <v>315</v>
      </c>
      <c r="E270" s="37">
        <v>0</v>
      </c>
      <c r="F270" s="43">
        <v>50</v>
      </c>
      <c r="G270" s="31">
        <v>50</v>
      </c>
      <c r="H270" s="34"/>
      <c r="I270" s="34"/>
      <c r="J270" s="34"/>
    </row>
    <row r="271" spans="1:10" x14ac:dyDescent="0.25">
      <c r="A271" s="33"/>
      <c r="B271" s="33"/>
      <c r="C271" s="33"/>
      <c r="D271" s="42" t="s">
        <v>316</v>
      </c>
      <c r="E271" s="37">
        <v>0</v>
      </c>
      <c r="F271" s="43">
        <v>50</v>
      </c>
      <c r="G271" s="31">
        <v>50</v>
      </c>
      <c r="H271" s="34"/>
      <c r="I271" s="34"/>
      <c r="J271" s="34"/>
    </row>
    <row r="272" spans="1:10" x14ac:dyDescent="0.25">
      <c r="A272" s="29" t="s">
        <v>317</v>
      </c>
      <c r="B272" s="30" t="s">
        <v>14</v>
      </c>
      <c r="C272" s="30" t="s">
        <v>11</v>
      </c>
      <c r="D272" s="74" t="s">
        <v>318</v>
      </c>
      <c r="E272" s="75"/>
      <c r="F272" s="75"/>
      <c r="G272" s="76"/>
      <c r="H272" s="31">
        <v>1</v>
      </c>
      <c r="I272" s="70"/>
      <c r="J272" s="32">
        <f>+ROUND(ROUND(H272,2)*ROUND(I272,2),2)</f>
        <v>0</v>
      </c>
    </row>
    <row r="273" spans="1:11" ht="54.95" customHeight="1" x14ac:dyDescent="0.25">
      <c r="A273" s="33"/>
      <c r="B273" s="33"/>
      <c r="C273" s="33"/>
      <c r="D273" s="74" t="s">
        <v>319</v>
      </c>
      <c r="E273" s="75"/>
      <c r="F273" s="75"/>
      <c r="G273" s="76"/>
      <c r="H273" s="34"/>
      <c r="I273" s="34"/>
      <c r="J273" s="34"/>
    </row>
    <row r="274" spans="1:11" x14ac:dyDescent="0.25">
      <c r="A274" s="29" t="s">
        <v>320</v>
      </c>
      <c r="B274" s="30" t="s">
        <v>14</v>
      </c>
      <c r="C274" s="30" t="s">
        <v>11</v>
      </c>
      <c r="D274" s="74" t="s">
        <v>321</v>
      </c>
      <c r="E274" s="75"/>
      <c r="F274" s="75"/>
      <c r="G274" s="76"/>
      <c r="H274" s="31">
        <v>1</v>
      </c>
      <c r="I274" s="70"/>
      <c r="J274" s="32">
        <f>+ROUND(ROUND(H274,2)*ROUND(I274,2),2)</f>
        <v>0</v>
      </c>
    </row>
    <row r="275" spans="1:11" ht="35.1" customHeight="1" x14ac:dyDescent="0.25">
      <c r="A275" s="33"/>
      <c r="B275" s="33"/>
      <c r="C275" s="33"/>
      <c r="D275" s="74" t="s">
        <v>322</v>
      </c>
      <c r="E275" s="75"/>
      <c r="F275" s="75"/>
      <c r="G275" s="76"/>
      <c r="H275" s="34"/>
      <c r="I275" s="34"/>
      <c r="J275" s="34"/>
    </row>
    <row r="276" spans="1:11" x14ac:dyDescent="0.25">
      <c r="A276" s="29" t="s">
        <v>323</v>
      </c>
      <c r="B276" s="30" t="s">
        <v>14</v>
      </c>
      <c r="C276" s="30" t="s">
        <v>11</v>
      </c>
      <c r="D276" s="74" t="s">
        <v>324</v>
      </c>
      <c r="E276" s="75"/>
      <c r="F276" s="75"/>
      <c r="G276" s="76"/>
      <c r="H276" s="31">
        <v>1</v>
      </c>
      <c r="I276" s="70"/>
      <c r="J276" s="32">
        <f>+ROUND(ROUND(H276,2)*ROUND(I276,2),2)</f>
        <v>0</v>
      </c>
    </row>
    <row r="277" spans="1:11" ht="249.95" customHeight="1" x14ac:dyDescent="0.25">
      <c r="A277" s="33"/>
      <c r="B277" s="33"/>
      <c r="C277" s="33"/>
      <c r="D277" s="74" t="s">
        <v>325</v>
      </c>
      <c r="E277" s="75"/>
      <c r="F277" s="75"/>
      <c r="G277" s="76"/>
      <c r="H277" s="34"/>
      <c r="I277" s="34"/>
      <c r="J277" s="34"/>
    </row>
    <row r="278" spans="1:11" x14ac:dyDescent="0.25">
      <c r="A278" s="29" t="s">
        <v>326</v>
      </c>
      <c r="B278" s="30" t="s">
        <v>14</v>
      </c>
      <c r="C278" s="30" t="s">
        <v>11</v>
      </c>
      <c r="D278" s="74" t="s">
        <v>327</v>
      </c>
      <c r="E278" s="75"/>
      <c r="F278" s="75"/>
      <c r="G278" s="76"/>
      <c r="H278" s="31">
        <v>1</v>
      </c>
      <c r="I278" s="70"/>
      <c r="J278" s="32">
        <f>+ROUND(ROUND(H278,2)*ROUND(I278,2),2)</f>
        <v>0</v>
      </c>
    </row>
    <row r="279" spans="1:11" ht="150" customHeight="1" x14ac:dyDescent="0.25">
      <c r="A279" s="46"/>
      <c r="B279" s="46"/>
      <c r="C279" s="46"/>
      <c r="D279" s="86" t="s">
        <v>404</v>
      </c>
      <c r="E279" s="87"/>
      <c r="F279" s="87"/>
      <c r="G279" s="88"/>
      <c r="H279" s="47"/>
      <c r="I279" s="47"/>
      <c r="J279" s="47"/>
      <c r="K279" s="48"/>
    </row>
    <row r="280" spans="1:11" ht="300" customHeight="1" x14ac:dyDescent="0.25">
      <c r="A280" s="49"/>
      <c r="B280" s="49"/>
      <c r="C280" s="49"/>
      <c r="D280" s="77" t="s">
        <v>405</v>
      </c>
      <c r="E280" s="78"/>
      <c r="F280" s="78"/>
      <c r="G280" s="79"/>
      <c r="H280" s="50"/>
      <c r="I280" s="50"/>
      <c r="J280" s="50"/>
      <c r="K280" s="48"/>
    </row>
    <row r="281" spans="1:11" x14ac:dyDescent="0.25">
      <c r="A281" s="29" t="s">
        <v>328</v>
      </c>
      <c r="B281" s="30" t="s">
        <v>14</v>
      </c>
      <c r="C281" s="30" t="s">
        <v>11</v>
      </c>
      <c r="D281" s="74" t="s">
        <v>329</v>
      </c>
      <c r="E281" s="75"/>
      <c r="F281" s="75"/>
      <c r="G281" s="76"/>
      <c r="H281" s="52"/>
      <c r="I281" s="52"/>
      <c r="J281" s="52"/>
    </row>
    <row r="282" spans="1:11" x14ac:dyDescent="0.25">
      <c r="A282" s="30" t="s">
        <v>330</v>
      </c>
      <c r="B282" s="30" t="s">
        <v>14</v>
      </c>
      <c r="C282" s="30" t="s">
        <v>11</v>
      </c>
      <c r="D282" s="74" t="s">
        <v>331</v>
      </c>
      <c r="E282" s="75"/>
      <c r="F282" s="75"/>
      <c r="G282" s="76"/>
      <c r="H282" s="45">
        <v>1</v>
      </c>
      <c r="I282" s="70"/>
      <c r="J282" s="32">
        <f t="shared" ref="J282" si="3">+ROUND(ROUND(H282,2)*ROUND(I282,2),2)</f>
        <v>0</v>
      </c>
    </row>
    <row r="283" spans="1:11" ht="200.1" customHeight="1" x14ac:dyDescent="0.25">
      <c r="A283" s="33"/>
      <c r="B283" s="33"/>
      <c r="C283" s="33"/>
      <c r="D283" s="74" t="s">
        <v>198</v>
      </c>
      <c r="E283" s="75"/>
      <c r="F283" s="75"/>
      <c r="G283" s="76"/>
      <c r="H283" s="34"/>
      <c r="I283" s="34"/>
      <c r="J283" s="34"/>
    </row>
    <row r="284" spans="1:11" x14ac:dyDescent="0.25">
      <c r="A284" s="30" t="s">
        <v>332</v>
      </c>
      <c r="B284" s="30" t="s">
        <v>14</v>
      </c>
      <c r="C284" s="30" t="s">
        <v>11</v>
      </c>
      <c r="D284" s="74" t="s">
        <v>274</v>
      </c>
      <c r="E284" s="75"/>
      <c r="F284" s="75"/>
      <c r="G284" s="76"/>
      <c r="H284" s="45">
        <v>1</v>
      </c>
      <c r="I284" s="70"/>
      <c r="J284" s="32">
        <f>+ROUND(ROUND(H284,2)*ROUND(I284,2),2)</f>
        <v>0</v>
      </c>
    </row>
    <row r="285" spans="1:11" ht="35.1" customHeight="1" x14ac:dyDescent="0.25">
      <c r="A285" s="33"/>
      <c r="B285" s="33"/>
      <c r="C285" s="33"/>
      <c r="D285" s="74" t="s">
        <v>333</v>
      </c>
      <c r="E285" s="75"/>
      <c r="F285" s="75"/>
      <c r="G285" s="76"/>
      <c r="H285" s="34"/>
      <c r="I285" s="34"/>
      <c r="J285" s="34"/>
    </row>
    <row r="286" spans="1:11" x14ac:dyDescent="0.25">
      <c r="A286" s="30" t="s">
        <v>334</v>
      </c>
      <c r="B286" s="30" t="s">
        <v>14</v>
      </c>
      <c r="C286" s="30" t="s">
        <v>35</v>
      </c>
      <c r="D286" s="74" t="s">
        <v>335</v>
      </c>
      <c r="E286" s="75"/>
      <c r="F286" s="75"/>
      <c r="G286" s="76"/>
      <c r="H286" s="45">
        <v>15</v>
      </c>
      <c r="I286" s="70"/>
      <c r="J286" s="32">
        <f>+ROUND(ROUND(H286,2)*ROUND(I286,2),2)</f>
        <v>0</v>
      </c>
    </row>
    <row r="287" spans="1:11" ht="129.94999999999999" customHeight="1" x14ac:dyDescent="0.25">
      <c r="A287" s="33"/>
      <c r="B287" s="33"/>
      <c r="C287" s="33"/>
      <c r="D287" s="74" t="s">
        <v>336</v>
      </c>
      <c r="E287" s="75"/>
      <c r="F287" s="75"/>
      <c r="G287" s="76"/>
      <c r="H287" s="34"/>
      <c r="I287" s="34"/>
      <c r="J287" s="34"/>
    </row>
    <row r="288" spans="1:11" x14ac:dyDescent="0.25">
      <c r="A288" s="33"/>
      <c r="B288" s="35" t="s">
        <v>387</v>
      </c>
      <c r="C288" s="33"/>
      <c r="D288" s="36"/>
      <c r="E288" s="37"/>
      <c r="F288" s="33"/>
      <c r="G288" s="38" t="s">
        <v>337</v>
      </c>
      <c r="H288" s="31"/>
      <c r="I288" s="40"/>
      <c r="J288" s="40">
        <f>SUM(J282:J287)</f>
        <v>0</v>
      </c>
    </row>
    <row r="289" spans="1:10" x14ac:dyDescent="0.25">
      <c r="A289" s="33"/>
      <c r="B289" s="35" t="s">
        <v>386</v>
      </c>
      <c r="C289" s="33"/>
      <c r="D289" s="36"/>
      <c r="E289" s="37"/>
      <c r="F289" s="33"/>
      <c r="G289" s="38" t="s">
        <v>338</v>
      </c>
      <c r="H289" s="39"/>
      <c r="I289" s="40"/>
      <c r="J289" s="41">
        <f>+J288+J278+J276+J274+J272+J268+J262+J257+J255+J253+J251+J249+J247+J245+J244+J219</f>
        <v>0</v>
      </c>
    </row>
    <row r="290" spans="1:10" x14ac:dyDescent="0.25">
      <c r="A290" s="26" t="s">
        <v>339</v>
      </c>
      <c r="B290" s="26" t="s">
        <v>10</v>
      </c>
      <c r="C290" s="26" t="s">
        <v>11</v>
      </c>
      <c r="D290" s="80" t="s">
        <v>340</v>
      </c>
      <c r="E290" s="81"/>
      <c r="F290" s="81"/>
      <c r="G290" s="82"/>
      <c r="H290" s="27"/>
      <c r="I290" s="28"/>
      <c r="J290" s="28"/>
    </row>
    <row r="291" spans="1:10" x14ac:dyDescent="0.25">
      <c r="A291" s="29" t="s">
        <v>341</v>
      </c>
      <c r="B291" s="30" t="s">
        <v>14</v>
      </c>
      <c r="C291" s="30" t="s">
        <v>11</v>
      </c>
      <c r="D291" s="74" t="s">
        <v>342</v>
      </c>
      <c r="E291" s="75"/>
      <c r="F291" s="75"/>
      <c r="G291" s="76"/>
      <c r="H291" s="31">
        <v>1</v>
      </c>
      <c r="I291" s="70"/>
      <c r="J291" s="32">
        <f>+ROUND(ROUND(H291,2)*ROUND(I291,2),2)</f>
        <v>0</v>
      </c>
    </row>
    <row r="292" spans="1:10" ht="75" customHeight="1" x14ac:dyDescent="0.25">
      <c r="A292" s="33"/>
      <c r="B292" s="33"/>
      <c r="C292" s="33"/>
      <c r="D292" s="74" t="s">
        <v>343</v>
      </c>
      <c r="E292" s="75"/>
      <c r="F292" s="75"/>
      <c r="G292" s="76"/>
      <c r="H292" s="34"/>
      <c r="I292" s="34"/>
      <c r="J292" s="34"/>
    </row>
    <row r="293" spans="1:10" x14ac:dyDescent="0.25">
      <c r="A293" s="33"/>
      <c r="B293" s="35" t="s">
        <v>386</v>
      </c>
      <c r="C293" s="33"/>
      <c r="D293" s="36"/>
      <c r="E293" s="37"/>
      <c r="F293" s="33"/>
      <c r="G293" s="38" t="s">
        <v>344</v>
      </c>
      <c r="H293" s="39"/>
      <c r="I293" s="40"/>
      <c r="J293" s="41">
        <f>SUM(J291:J292)</f>
        <v>0</v>
      </c>
    </row>
    <row r="294" spans="1:10" x14ac:dyDescent="0.25">
      <c r="A294" s="26" t="s">
        <v>345</v>
      </c>
      <c r="B294" s="26" t="s">
        <v>10</v>
      </c>
      <c r="C294" s="26" t="s">
        <v>11</v>
      </c>
      <c r="D294" s="80" t="s">
        <v>346</v>
      </c>
      <c r="E294" s="81"/>
      <c r="F294" s="81"/>
      <c r="G294" s="82"/>
      <c r="H294" s="27"/>
      <c r="I294" s="28"/>
      <c r="J294" s="28"/>
    </row>
    <row r="295" spans="1:10" x14ac:dyDescent="0.25">
      <c r="A295" s="29" t="s">
        <v>347</v>
      </c>
      <c r="B295" s="30" t="s">
        <v>14</v>
      </c>
      <c r="C295" s="30" t="s">
        <v>11</v>
      </c>
      <c r="D295" s="74" t="s">
        <v>348</v>
      </c>
      <c r="E295" s="75"/>
      <c r="F295" s="75"/>
      <c r="G295" s="76"/>
      <c r="H295" s="31">
        <v>1</v>
      </c>
      <c r="I295" s="70"/>
      <c r="J295" s="32">
        <f>+ROUND(ROUND(H295,2)*ROUND(I295,2),2)</f>
        <v>0</v>
      </c>
    </row>
    <row r="296" spans="1:10" ht="90" customHeight="1" x14ac:dyDescent="0.25">
      <c r="A296" s="33"/>
      <c r="B296" s="33"/>
      <c r="C296" s="33"/>
      <c r="D296" s="74" t="s">
        <v>349</v>
      </c>
      <c r="E296" s="75"/>
      <c r="F296" s="75"/>
      <c r="G296" s="76"/>
      <c r="H296" s="34"/>
      <c r="I296" s="34"/>
      <c r="J296" s="34"/>
    </row>
    <row r="297" spans="1:10" x14ac:dyDescent="0.25">
      <c r="A297" s="29" t="s">
        <v>350</v>
      </c>
      <c r="B297" s="30" t="s">
        <v>14</v>
      </c>
      <c r="C297" s="30" t="s">
        <v>11</v>
      </c>
      <c r="D297" s="74" t="s">
        <v>351</v>
      </c>
      <c r="E297" s="75"/>
      <c r="F297" s="75"/>
      <c r="G297" s="76"/>
      <c r="H297" s="31">
        <v>1</v>
      </c>
      <c r="I297" s="70"/>
      <c r="J297" s="32">
        <f>+ROUND(ROUND(H297,2)*ROUND(I297,2),2)</f>
        <v>0</v>
      </c>
    </row>
    <row r="298" spans="1:10" ht="129.94999999999999" customHeight="1" x14ac:dyDescent="0.25">
      <c r="A298" s="33"/>
      <c r="B298" s="33"/>
      <c r="C298" s="33"/>
      <c r="D298" s="74" t="s">
        <v>352</v>
      </c>
      <c r="E298" s="75"/>
      <c r="F298" s="75"/>
      <c r="G298" s="76"/>
      <c r="H298" s="34"/>
      <c r="I298" s="34"/>
      <c r="J298" s="34"/>
    </row>
    <row r="299" spans="1:10" x14ac:dyDescent="0.25">
      <c r="A299" s="29" t="s">
        <v>353</v>
      </c>
      <c r="B299" s="30" t="s">
        <v>14</v>
      </c>
      <c r="C299" s="30" t="s">
        <v>11</v>
      </c>
      <c r="D299" s="74" t="s">
        <v>354</v>
      </c>
      <c r="E299" s="75"/>
      <c r="F299" s="75"/>
      <c r="G299" s="76"/>
      <c r="H299" s="31">
        <v>1</v>
      </c>
      <c r="I299" s="70"/>
      <c r="J299" s="32">
        <f>+ROUND(ROUND(H299,2)*ROUND(I299,2),2)</f>
        <v>0</v>
      </c>
    </row>
    <row r="300" spans="1:10" ht="90" customHeight="1" x14ac:dyDescent="0.25">
      <c r="A300" s="33"/>
      <c r="B300" s="33"/>
      <c r="C300" s="33"/>
      <c r="D300" s="74" t="s">
        <v>355</v>
      </c>
      <c r="E300" s="75"/>
      <c r="F300" s="75"/>
      <c r="G300" s="76"/>
      <c r="H300" s="34"/>
      <c r="I300" s="34"/>
      <c r="J300" s="34"/>
    </row>
    <row r="301" spans="1:10" x14ac:dyDescent="0.25">
      <c r="A301" s="29" t="s">
        <v>356</v>
      </c>
      <c r="B301" s="30" t="s">
        <v>14</v>
      </c>
      <c r="C301" s="30" t="s">
        <v>11</v>
      </c>
      <c r="D301" s="74" t="s">
        <v>357</v>
      </c>
      <c r="E301" s="75"/>
      <c r="F301" s="75"/>
      <c r="G301" s="76"/>
      <c r="H301" s="31">
        <v>1</v>
      </c>
      <c r="I301" s="70"/>
      <c r="J301" s="32">
        <f>+ROUND(ROUND(H301,2)*ROUND(I301,2),2)</f>
        <v>0</v>
      </c>
    </row>
    <row r="302" spans="1:10" ht="35.1" customHeight="1" x14ac:dyDescent="0.25">
      <c r="A302" s="33"/>
      <c r="B302" s="33"/>
      <c r="C302" s="33"/>
      <c r="D302" s="74" t="s">
        <v>358</v>
      </c>
      <c r="E302" s="75"/>
      <c r="F302" s="75"/>
      <c r="G302" s="76"/>
      <c r="H302" s="34"/>
      <c r="I302" s="34"/>
      <c r="J302" s="34"/>
    </row>
    <row r="303" spans="1:10" x14ac:dyDescent="0.25">
      <c r="A303" s="33"/>
      <c r="B303" s="35" t="s">
        <v>386</v>
      </c>
      <c r="C303" s="33"/>
      <c r="D303" s="36"/>
      <c r="E303" s="37"/>
      <c r="F303" s="33"/>
      <c r="G303" s="38" t="s">
        <v>359</v>
      </c>
      <c r="H303" s="39"/>
      <c r="I303" s="40"/>
      <c r="J303" s="41">
        <f>SUM(J295:J302)</f>
        <v>0</v>
      </c>
    </row>
    <row r="304" spans="1:10" x14ac:dyDescent="0.25">
      <c r="A304" s="26" t="s">
        <v>360</v>
      </c>
      <c r="B304" s="26" t="s">
        <v>10</v>
      </c>
      <c r="C304" s="26" t="s">
        <v>361</v>
      </c>
      <c r="D304" s="80" t="s">
        <v>362</v>
      </c>
      <c r="E304" s="81"/>
      <c r="F304" s="81"/>
      <c r="G304" s="82"/>
      <c r="H304" s="27"/>
      <c r="I304" s="28"/>
      <c r="J304" s="28"/>
    </row>
    <row r="305" spans="1:10" x14ac:dyDescent="0.25">
      <c r="A305" s="53" t="s">
        <v>363</v>
      </c>
      <c r="B305" s="54" t="s">
        <v>14</v>
      </c>
      <c r="C305" s="54" t="s">
        <v>364</v>
      </c>
      <c r="D305" s="83" t="s">
        <v>395</v>
      </c>
      <c r="E305" s="84"/>
      <c r="F305" s="84"/>
      <c r="G305" s="85"/>
      <c r="H305" s="55">
        <v>1</v>
      </c>
      <c r="I305" s="56">
        <f>+IF(AND(OR(J323&lt;&gt;0,J324&lt;&gt;0),(+ABS(I323)+ABS(I324)=0)),7080,IF(OR(I323&lt;&gt;0,I324&lt;&gt;0),+ROUND(7080*(1+I323+I324),2),8425.2))</f>
        <v>8425.2000000000007</v>
      </c>
      <c r="J305" s="56">
        <f>+ROUND(ROUND(H305,2)*ROUND(I305,2),2)</f>
        <v>8425.2000000000007</v>
      </c>
    </row>
    <row r="306" spans="1:10" ht="75" customHeight="1" x14ac:dyDescent="0.25">
      <c r="A306" s="33"/>
      <c r="B306" s="33"/>
      <c r="C306" s="33"/>
      <c r="D306" s="74" t="s">
        <v>365</v>
      </c>
      <c r="E306" s="75"/>
      <c r="F306" s="75"/>
      <c r="G306" s="76"/>
      <c r="H306" s="34"/>
      <c r="I306" s="34"/>
      <c r="J306" s="34"/>
    </row>
    <row r="307" spans="1:10" x14ac:dyDescent="0.25">
      <c r="A307" s="33"/>
      <c r="B307" s="35" t="s">
        <v>386</v>
      </c>
      <c r="C307" s="33"/>
      <c r="D307" s="36"/>
      <c r="E307" s="37"/>
      <c r="F307" s="33"/>
      <c r="G307" s="38" t="s">
        <v>366</v>
      </c>
      <c r="H307" s="39"/>
      <c r="I307" s="40"/>
      <c r="J307" s="41">
        <f>SUM(J305:J306)</f>
        <v>8425.2000000000007</v>
      </c>
    </row>
    <row r="308" spans="1:10" x14ac:dyDescent="0.25">
      <c r="A308" s="26" t="s">
        <v>367</v>
      </c>
      <c r="B308" s="26" t="s">
        <v>10</v>
      </c>
      <c r="C308" s="26" t="s">
        <v>11</v>
      </c>
      <c r="D308" s="80" t="s">
        <v>368</v>
      </c>
      <c r="E308" s="81"/>
      <c r="F308" s="81"/>
      <c r="G308" s="82"/>
      <c r="H308" s="27"/>
      <c r="I308" s="28"/>
      <c r="J308" s="28"/>
    </row>
    <row r="309" spans="1:10" x14ac:dyDescent="0.25">
      <c r="A309" s="29" t="s">
        <v>369</v>
      </c>
      <c r="B309" s="30" t="s">
        <v>14</v>
      </c>
      <c r="C309" s="30" t="s">
        <v>11</v>
      </c>
      <c r="D309" s="74" t="s">
        <v>370</v>
      </c>
      <c r="E309" s="75"/>
      <c r="F309" s="75"/>
      <c r="G309" s="76"/>
      <c r="H309" s="31">
        <v>1</v>
      </c>
      <c r="I309" s="70"/>
      <c r="J309" s="32">
        <f>+ROUND(ROUND(H309,2)*ROUND(I309,2),2)</f>
        <v>0</v>
      </c>
    </row>
    <row r="310" spans="1:10" ht="120" customHeight="1" x14ac:dyDescent="0.25">
      <c r="A310" s="33"/>
      <c r="B310" s="33"/>
      <c r="C310" s="33"/>
      <c r="D310" s="74" t="s">
        <v>371</v>
      </c>
      <c r="E310" s="75"/>
      <c r="F310" s="75"/>
      <c r="G310" s="76"/>
      <c r="H310" s="34"/>
      <c r="I310" s="34"/>
      <c r="J310" s="34"/>
    </row>
    <row r="311" spans="1:10" x14ac:dyDescent="0.25">
      <c r="A311" s="33"/>
      <c r="B311" s="35" t="s">
        <v>386</v>
      </c>
      <c r="C311" s="33"/>
      <c r="D311" s="36"/>
      <c r="E311" s="37"/>
      <c r="F311" s="33"/>
      <c r="G311" s="38" t="s">
        <v>372</v>
      </c>
      <c r="H311" s="39"/>
      <c r="I311" s="40"/>
      <c r="J311" s="41">
        <f>SUM(J309:J310)</f>
        <v>0</v>
      </c>
    </row>
    <row r="312" spans="1:10" x14ac:dyDescent="0.25">
      <c r="A312" s="26" t="s">
        <v>373</v>
      </c>
      <c r="B312" s="26" t="s">
        <v>10</v>
      </c>
      <c r="C312" s="26" t="s">
        <v>11</v>
      </c>
      <c r="D312" s="80" t="s">
        <v>374</v>
      </c>
      <c r="E312" s="81"/>
      <c r="F312" s="81"/>
      <c r="G312" s="82"/>
      <c r="H312" s="27"/>
      <c r="I312" s="28"/>
      <c r="J312" s="28"/>
    </row>
    <row r="313" spans="1:10" ht="200.1" customHeight="1" x14ac:dyDescent="0.25">
      <c r="A313" s="33"/>
      <c r="B313" s="33"/>
      <c r="C313" s="33"/>
      <c r="D313" s="74" t="s">
        <v>375</v>
      </c>
      <c r="E313" s="75"/>
      <c r="F313" s="75"/>
      <c r="G313" s="76"/>
      <c r="H313" s="34"/>
      <c r="I313" s="34"/>
      <c r="J313" s="34"/>
    </row>
    <row r="314" spans="1:10" x14ac:dyDescent="0.25">
      <c r="A314" s="29" t="s">
        <v>376</v>
      </c>
      <c r="B314" s="30" t="s">
        <v>14</v>
      </c>
      <c r="C314" s="30" t="s">
        <v>11</v>
      </c>
      <c r="D314" s="74" t="s">
        <v>377</v>
      </c>
      <c r="E314" s="75"/>
      <c r="F314" s="75"/>
      <c r="G314" s="76"/>
      <c r="H314" s="31">
        <v>1</v>
      </c>
      <c r="I314" s="70"/>
      <c r="J314" s="32">
        <f>+ROUND(ROUND(H314,2)*ROUND(I314,2),2)</f>
        <v>0</v>
      </c>
    </row>
    <row r="315" spans="1:10" ht="200.1" customHeight="1" x14ac:dyDescent="0.25">
      <c r="A315" s="33"/>
      <c r="B315" s="33"/>
      <c r="C315" s="33"/>
      <c r="D315" s="74" t="s">
        <v>375</v>
      </c>
      <c r="E315" s="75"/>
      <c r="F315" s="75"/>
      <c r="G315" s="76"/>
      <c r="H315" s="34"/>
      <c r="I315" s="34"/>
      <c r="J315" s="34"/>
    </row>
    <row r="316" spans="1:10" x14ac:dyDescent="0.25">
      <c r="A316" s="33"/>
      <c r="B316" s="35" t="s">
        <v>386</v>
      </c>
      <c r="C316" s="33"/>
      <c r="D316" s="36"/>
      <c r="E316" s="37"/>
      <c r="F316" s="33"/>
      <c r="G316" s="38" t="s">
        <v>378</v>
      </c>
      <c r="H316" s="39"/>
      <c r="I316" s="40"/>
      <c r="J316" s="41">
        <f>SUM(J314:J315)</f>
        <v>0</v>
      </c>
    </row>
    <row r="317" spans="1:10" x14ac:dyDescent="0.25">
      <c r="A317" s="26" t="s">
        <v>379</v>
      </c>
      <c r="B317" s="26" t="s">
        <v>10</v>
      </c>
      <c r="C317" s="26" t="s">
        <v>11</v>
      </c>
      <c r="D317" s="80" t="s">
        <v>380</v>
      </c>
      <c r="E317" s="81"/>
      <c r="F317" s="81"/>
      <c r="G317" s="82"/>
      <c r="H317" s="27"/>
      <c r="I317" s="28"/>
      <c r="J317" s="28"/>
    </row>
    <row r="318" spans="1:10" ht="54.95" customHeight="1" x14ac:dyDescent="0.25">
      <c r="A318" s="33"/>
      <c r="B318" s="33"/>
      <c r="C318" s="33"/>
      <c r="D318" s="74" t="s">
        <v>381</v>
      </c>
      <c r="E318" s="75"/>
      <c r="F318" s="75"/>
      <c r="G318" s="76"/>
      <c r="H318" s="34"/>
      <c r="I318" s="34"/>
      <c r="J318" s="34"/>
    </row>
    <row r="319" spans="1:10" x14ac:dyDescent="0.25">
      <c r="A319" s="29" t="s">
        <v>382</v>
      </c>
      <c r="B319" s="30" t="s">
        <v>14</v>
      </c>
      <c r="C319" s="30" t="s">
        <v>235</v>
      </c>
      <c r="D319" s="74" t="s">
        <v>383</v>
      </c>
      <c r="E319" s="75"/>
      <c r="F319" s="75"/>
      <c r="G319" s="76"/>
      <c r="H319" s="31">
        <v>1</v>
      </c>
      <c r="I319" s="70"/>
      <c r="J319" s="32">
        <f>+ROUND(ROUND(H319,2)*ROUND(I319,2),2)</f>
        <v>0</v>
      </c>
    </row>
    <row r="320" spans="1:10" ht="54.95" customHeight="1" x14ac:dyDescent="0.25">
      <c r="A320" s="33"/>
      <c r="B320" s="33"/>
      <c r="C320" s="33"/>
      <c r="D320" s="74" t="s">
        <v>381</v>
      </c>
      <c r="E320" s="75"/>
      <c r="F320" s="75"/>
      <c r="G320" s="76"/>
      <c r="H320" s="34"/>
      <c r="I320" s="34"/>
      <c r="J320" s="34"/>
    </row>
    <row r="321" spans="1:11" x14ac:dyDescent="0.25">
      <c r="A321" s="33"/>
      <c r="B321" s="35" t="s">
        <v>386</v>
      </c>
      <c r="C321" s="33"/>
      <c r="D321" s="36"/>
      <c r="E321" s="37"/>
      <c r="F321" s="33"/>
      <c r="G321" s="38" t="s">
        <v>384</v>
      </c>
      <c r="H321" s="39"/>
      <c r="I321" s="40"/>
      <c r="J321" s="41">
        <f>SUM(J319:J320)</f>
        <v>0</v>
      </c>
    </row>
    <row r="322" spans="1:11" x14ac:dyDescent="0.25">
      <c r="A322" s="57"/>
      <c r="B322" s="58" t="s">
        <v>386</v>
      </c>
      <c r="C322" s="59"/>
      <c r="D322" s="60"/>
      <c r="E322" s="61"/>
      <c r="F322" s="59"/>
      <c r="G322" s="62" t="s">
        <v>392</v>
      </c>
      <c r="H322" s="63"/>
      <c r="I322" s="64"/>
      <c r="J322" s="41">
        <f>+J321+J316+J311+J307+J303+J293+J289+J217+J127+J14+J10</f>
        <v>8425.2000000000007</v>
      </c>
    </row>
    <row r="323" spans="1:11" x14ac:dyDescent="0.25">
      <c r="A323" s="65"/>
      <c r="B323" s="58" t="s">
        <v>386</v>
      </c>
      <c r="C323" s="66"/>
      <c r="D323" s="67"/>
      <c r="E323" s="67"/>
      <c r="F323" s="67"/>
      <c r="G323" s="2" t="s">
        <v>393</v>
      </c>
      <c r="H323" s="4" t="str">
        <f>+IF(AND($J$322&gt;0,LEN(J323)&lt;=0,LEN(I323)&lt;=0),"13 %",IF(AND($J$322&gt;0,J323&gt;0,LEN(I323)&lt;=0),+(J323/$J$322),""))</f>
        <v>13 %</v>
      </c>
      <c r="I323" s="5"/>
      <c r="J323" s="6"/>
    </row>
    <row r="324" spans="1:11" x14ac:dyDescent="0.25">
      <c r="A324" s="65"/>
      <c r="B324" s="58" t="s">
        <v>386</v>
      </c>
      <c r="C324" s="66"/>
      <c r="D324" s="67"/>
      <c r="E324" s="67"/>
      <c r="F324" s="67"/>
      <c r="G324" s="3" t="s">
        <v>394</v>
      </c>
      <c r="H324" s="7" t="str">
        <f>+IF(AND($J$322&gt;0,LEN(J324)&lt;=0,LEN(I324)&lt;=0)," 6 %",IF(AND($J$322&gt;0,J324&gt;0,LEN(I324)&lt;=0),+(J324/$J$322),""))</f>
        <v xml:space="preserve"> 6 %</v>
      </c>
      <c r="I324" s="8"/>
      <c r="J324" s="9"/>
    </row>
    <row r="325" spans="1:11" ht="35.1" customHeight="1" x14ac:dyDescent="0.25">
      <c r="A325" s="65"/>
      <c r="B325" s="58" t="s">
        <v>386</v>
      </c>
      <c r="C325" s="66"/>
      <c r="D325" s="67"/>
      <c r="E325" s="67"/>
      <c r="F325" s="67"/>
      <c r="G325" s="168" t="s">
        <v>388</v>
      </c>
      <c r="H325" s="63"/>
      <c r="I325" s="64"/>
      <c r="J325" s="167" t="str">
        <f>IF(COUNTA(I7:I319)&lt;87,"hay partidas sin ofertar",IF(AND(LEN(H323)+LEN(H324)&gt;0,LEN(I323)+LEN(I324)&gt;0),"ERROR: revisar % GG-BI incluidos",IF(LEN(I323)+LEN(I324)&gt;0,J322,IF(ROUND(SUM(J322:J324),2)=J322+J323+J324,SUM(J322:J324),"revisar G.G.-B.I. ofertados"))))</f>
        <v>hay partidas sin ofertar</v>
      </c>
    </row>
    <row r="327" spans="1:11" s="14" customFormat="1" ht="49.5" customHeight="1" x14ac:dyDescent="0.25">
      <c r="A327" s="90" t="s">
        <v>428</v>
      </c>
      <c r="B327" s="90"/>
      <c r="C327" s="90"/>
      <c r="D327" s="90"/>
      <c r="E327" s="90"/>
      <c r="F327" s="90"/>
      <c r="G327" s="90"/>
      <c r="H327" s="90"/>
      <c r="I327" s="90"/>
      <c r="J327" s="90"/>
    </row>
    <row r="328" spans="1:11" ht="5.0999999999999996" customHeight="1" x14ac:dyDescent="0.25">
      <c r="A328" s="72"/>
      <c r="B328" s="72"/>
      <c r="C328" s="72"/>
      <c r="D328" s="72"/>
      <c r="E328" s="72"/>
      <c r="F328" s="72"/>
      <c r="G328" s="72"/>
      <c r="H328" s="72"/>
      <c r="I328" s="72"/>
      <c r="J328" s="72"/>
      <c r="K328" s="72"/>
    </row>
    <row r="329" spans="1:11" ht="15" customHeight="1" x14ac:dyDescent="0.25">
      <c r="A329" s="91" t="s">
        <v>396</v>
      </c>
      <c r="B329" s="91"/>
      <c r="C329" s="91"/>
      <c r="D329" s="91"/>
      <c r="E329" s="91"/>
      <c r="F329" s="91"/>
      <c r="G329" s="91"/>
      <c r="H329" s="91"/>
      <c r="I329" s="91"/>
      <c r="J329" s="91"/>
      <c r="K329" s="15"/>
    </row>
    <row r="330" spans="1:11" ht="15" customHeight="1" x14ac:dyDescent="0.25">
      <c r="A330" s="93" t="s">
        <v>400</v>
      </c>
      <c r="B330" s="93"/>
      <c r="C330" s="93"/>
      <c r="D330" s="93"/>
      <c r="E330" s="93"/>
      <c r="F330" s="93"/>
      <c r="G330" s="93"/>
      <c r="H330" s="93"/>
      <c r="I330" s="93"/>
      <c r="J330" s="93"/>
      <c r="K330" s="15"/>
    </row>
    <row r="331" spans="1:11" x14ac:dyDescent="0.25">
      <c r="A331" s="71"/>
      <c r="B331" s="71"/>
      <c r="C331" s="71"/>
      <c r="D331" s="71"/>
      <c r="E331" s="71"/>
      <c r="F331" s="71"/>
      <c r="G331" s="71"/>
      <c r="H331" s="71"/>
      <c r="I331" s="71"/>
      <c r="J331" s="71"/>
      <c r="K331" s="71"/>
    </row>
    <row r="332" spans="1:11" x14ac:dyDescent="0.25">
      <c r="E332" s="1"/>
      <c r="H332" s="1"/>
      <c r="I332" s="1"/>
      <c r="J332" s="10"/>
    </row>
    <row r="333" spans="1:11" x14ac:dyDescent="0.25">
      <c r="E333" s="1"/>
      <c r="G333" s="10"/>
      <c r="H333" s="1"/>
      <c r="I333" s="1"/>
      <c r="J333" s="1"/>
    </row>
    <row r="334" spans="1:11" x14ac:dyDescent="0.25">
      <c r="A334" s="11" t="s">
        <v>397</v>
      </c>
      <c r="B334" s="89"/>
      <c r="C334" s="89"/>
      <c r="D334" s="89"/>
      <c r="E334" s="89"/>
      <c r="F334" s="89"/>
      <c r="G334" s="89"/>
      <c r="I334" s="13"/>
      <c r="J334" s="1"/>
    </row>
    <row r="335" spans="1:11" x14ac:dyDescent="0.25">
      <c r="E335" s="1"/>
      <c r="G335" s="10"/>
      <c r="H335" s="1"/>
      <c r="I335" s="1"/>
      <c r="J335" s="1"/>
    </row>
    <row r="336" spans="1:11" x14ac:dyDescent="0.25">
      <c r="E336" s="1"/>
      <c r="H336" s="1"/>
      <c r="I336" s="1"/>
      <c r="J336" s="10"/>
    </row>
    <row r="337" spans="1:11" ht="64.5" customHeight="1" x14ac:dyDescent="0.25">
      <c r="A337" s="92" t="s">
        <v>398</v>
      </c>
      <c r="B337" s="92"/>
      <c r="C337" s="92"/>
      <c r="D337" s="92"/>
      <c r="E337" s="92"/>
      <c r="F337" s="92"/>
      <c r="G337" s="92"/>
      <c r="H337" s="92"/>
      <c r="I337" s="92"/>
      <c r="J337" s="92"/>
      <c r="K337" s="16"/>
    </row>
    <row r="338" spans="1:11" x14ac:dyDescent="0.25">
      <c r="I338" s="69"/>
    </row>
    <row r="341" spans="1:11" x14ac:dyDescent="0.25">
      <c r="I341" s="69"/>
    </row>
  </sheetData>
  <sheetProtection algorithmName="SHA-512" hashValue="6tn/CA79LS7EnJa8kK+1OmPpg0ItFKyBJcErHDYYgeZyPvsBQeIsmfxAGuM4bOSMO7DCUs7mBLSVX+OVNWP/EA==" saltValue="znqS1pd/QaLHfnWu8bXxHA==" spinCount="100000" sheet="1" objects="1" scenarios="1" selectLockedCells="1" autoFilter="0"/>
  <autoFilter ref="A6:K325" xr:uid="{49D9C65F-56CD-495C-803D-69A2C754F4E9}"/>
  <mergeCells count="208">
    <mergeCell ref="A1:J1"/>
    <mergeCell ref="A2:J2"/>
    <mergeCell ref="B334:G334"/>
    <mergeCell ref="A327:J327"/>
    <mergeCell ref="A329:J329"/>
    <mergeCell ref="A337:J337"/>
    <mergeCell ref="A330:J330"/>
    <mergeCell ref="D7:G7"/>
    <mergeCell ref="D8:G8"/>
    <mergeCell ref="D9:G9"/>
    <mergeCell ref="D11:G11"/>
    <mergeCell ref="D12:G12"/>
    <mergeCell ref="D13:G13"/>
    <mergeCell ref="D15:G15"/>
    <mergeCell ref="D16:G16"/>
    <mergeCell ref="D17:G17"/>
    <mergeCell ref="D27:G27"/>
    <mergeCell ref="D28:G28"/>
    <mergeCell ref="D29:G29"/>
    <mergeCell ref="D30:G30"/>
    <mergeCell ref="D31:G31"/>
    <mergeCell ref="D34:G34"/>
    <mergeCell ref="D20:G20"/>
    <mergeCell ref="D21:G21"/>
    <mergeCell ref="D22:G22"/>
    <mergeCell ref="D23:G23"/>
    <mergeCell ref="D24:G24"/>
    <mergeCell ref="D25:G25"/>
    <mergeCell ref="D56:G56"/>
    <mergeCell ref="D57:G57"/>
    <mergeCell ref="D65:G65"/>
    <mergeCell ref="D66:G66"/>
    <mergeCell ref="D70:G70"/>
    <mergeCell ref="D71:G71"/>
    <mergeCell ref="D38:G38"/>
    <mergeCell ref="D39:G39"/>
    <mergeCell ref="D47:G47"/>
    <mergeCell ref="D48:G48"/>
    <mergeCell ref="D52:G52"/>
    <mergeCell ref="D53:G53"/>
    <mergeCell ref="D89:G89"/>
    <mergeCell ref="D90:G90"/>
    <mergeCell ref="D93:G93"/>
    <mergeCell ref="D94:G94"/>
    <mergeCell ref="D97:G97"/>
    <mergeCell ref="D98:G98"/>
    <mergeCell ref="D74:G74"/>
    <mergeCell ref="D75:G75"/>
    <mergeCell ref="D84:G84"/>
    <mergeCell ref="D85:G85"/>
    <mergeCell ref="D87:G87"/>
    <mergeCell ref="D88:G88"/>
    <mergeCell ref="D117:G117"/>
    <mergeCell ref="D118:G118"/>
    <mergeCell ref="D122:G122"/>
    <mergeCell ref="D123:G123"/>
    <mergeCell ref="D128:G128"/>
    <mergeCell ref="D129:G129"/>
    <mergeCell ref="D101:G101"/>
    <mergeCell ref="D102:G102"/>
    <mergeCell ref="D105:G105"/>
    <mergeCell ref="D106:G106"/>
    <mergeCell ref="D111:G111"/>
    <mergeCell ref="D112:G112"/>
    <mergeCell ref="D138:G138"/>
    <mergeCell ref="D139:G139"/>
    <mergeCell ref="D140:G140"/>
    <mergeCell ref="D141:G141"/>
    <mergeCell ref="D142:G142"/>
    <mergeCell ref="D143:G143"/>
    <mergeCell ref="D130:G130"/>
    <mergeCell ref="D131:G131"/>
    <mergeCell ref="D132:G132"/>
    <mergeCell ref="D134:G134"/>
    <mergeCell ref="D135:G135"/>
    <mergeCell ref="D137:G137"/>
    <mergeCell ref="D156:G156"/>
    <mergeCell ref="D158:G158"/>
    <mergeCell ref="D159:G159"/>
    <mergeCell ref="D160:G160"/>
    <mergeCell ref="D161:G161"/>
    <mergeCell ref="D162:G162"/>
    <mergeCell ref="D144:G144"/>
    <mergeCell ref="D145:G145"/>
    <mergeCell ref="D146:G146"/>
    <mergeCell ref="D151:G151"/>
    <mergeCell ref="D152:G152"/>
    <mergeCell ref="D155:G155"/>
    <mergeCell ref="D169:G169"/>
    <mergeCell ref="D170:G170"/>
    <mergeCell ref="D172:G172"/>
    <mergeCell ref="D173:G173"/>
    <mergeCell ref="D174:G174"/>
    <mergeCell ref="D175:G175"/>
    <mergeCell ref="D163:G163"/>
    <mergeCell ref="D164:G164"/>
    <mergeCell ref="D165:G165"/>
    <mergeCell ref="D166:G166"/>
    <mergeCell ref="D167:G167"/>
    <mergeCell ref="D168:G168"/>
    <mergeCell ref="D188:G188"/>
    <mergeCell ref="D189:G189"/>
    <mergeCell ref="D192:G192"/>
    <mergeCell ref="D193:G193"/>
    <mergeCell ref="D195:G195"/>
    <mergeCell ref="D196:G196"/>
    <mergeCell ref="D178:G178"/>
    <mergeCell ref="D179:G179"/>
    <mergeCell ref="D180:G180"/>
    <mergeCell ref="D181:G181"/>
    <mergeCell ref="D184:G184"/>
    <mergeCell ref="D185:G185"/>
    <mergeCell ref="D208:G208"/>
    <mergeCell ref="D213:G213"/>
    <mergeCell ref="D214:G214"/>
    <mergeCell ref="D215:G215"/>
    <mergeCell ref="D216:G216"/>
    <mergeCell ref="D218:G218"/>
    <mergeCell ref="D197:G197"/>
    <mergeCell ref="D198:G198"/>
    <mergeCell ref="D201:G201"/>
    <mergeCell ref="D202:G202"/>
    <mergeCell ref="D203:G203"/>
    <mergeCell ref="D207:G207"/>
    <mergeCell ref="D225:G225"/>
    <mergeCell ref="D226:G226"/>
    <mergeCell ref="D227:G227"/>
    <mergeCell ref="D228:G228"/>
    <mergeCell ref="D229:G229"/>
    <mergeCell ref="D230:G230"/>
    <mergeCell ref="D219:G219"/>
    <mergeCell ref="D220:G220"/>
    <mergeCell ref="D221:G221"/>
    <mergeCell ref="D222:G222"/>
    <mergeCell ref="D223:G223"/>
    <mergeCell ref="D224:G224"/>
    <mergeCell ref="D240:G240"/>
    <mergeCell ref="D241:G241"/>
    <mergeCell ref="D242:G242"/>
    <mergeCell ref="D243:G243"/>
    <mergeCell ref="D245:G245"/>
    <mergeCell ref="D246:G246"/>
    <mergeCell ref="D231:G231"/>
    <mergeCell ref="D232:G232"/>
    <mergeCell ref="D233:G233"/>
    <mergeCell ref="D234:G234"/>
    <mergeCell ref="D236:G236"/>
    <mergeCell ref="D237:G237"/>
    <mergeCell ref="D253:G253"/>
    <mergeCell ref="D254:G254"/>
    <mergeCell ref="D255:G255"/>
    <mergeCell ref="D256:G256"/>
    <mergeCell ref="D257:G257"/>
    <mergeCell ref="D258:G258"/>
    <mergeCell ref="D247:G247"/>
    <mergeCell ref="D248:G248"/>
    <mergeCell ref="D249:G249"/>
    <mergeCell ref="D250:G250"/>
    <mergeCell ref="D251:G251"/>
    <mergeCell ref="D252:G252"/>
    <mergeCell ref="D274:G274"/>
    <mergeCell ref="D275:G275"/>
    <mergeCell ref="D276:G276"/>
    <mergeCell ref="D277:G277"/>
    <mergeCell ref="D278:G278"/>
    <mergeCell ref="D279:G279"/>
    <mergeCell ref="D262:G262"/>
    <mergeCell ref="D263:G263"/>
    <mergeCell ref="D268:G268"/>
    <mergeCell ref="D269:G269"/>
    <mergeCell ref="D272:G272"/>
    <mergeCell ref="D273:G273"/>
    <mergeCell ref="D287:G287"/>
    <mergeCell ref="D290:G290"/>
    <mergeCell ref="D291:G291"/>
    <mergeCell ref="D292:G292"/>
    <mergeCell ref="D294:G294"/>
    <mergeCell ref="D295:G295"/>
    <mergeCell ref="D281:G281"/>
    <mergeCell ref="D282:G282"/>
    <mergeCell ref="D283:G283"/>
    <mergeCell ref="D284:G284"/>
    <mergeCell ref="D285:G285"/>
    <mergeCell ref="D286:G286"/>
    <mergeCell ref="D318:G318"/>
    <mergeCell ref="D319:G319"/>
    <mergeCell ref="D320:G320"/>
    <mergeCell ref="D136:G136"/>
    <mergeCell ref="D133:G133"/>
    <mergeCell ref="D280:G280"/>
    <mergeCell ref="D310:G310"/>
    <mergeCell ref="D312:G312"/>
    <mergeCell ref="D313:G313"/>
    <mergeCell ref="D314:G314"/>
    <mergeCell ref="D315:G315"/>
    <mergeCell ref="D317:G317"/>
    <mergeCell ref="D302:G302"/>
    <mergeCell ref="D304:G304"/>
    <mergeCell ref="D305:G305"/>
    <mergeCell ref="D306:G306"/>
    <mergeCell ref="D308:G308"/>
    <mergeCell ref="D309:G309"/>
    <mergeCell ref="D296:G296"/>
    <mergeCell ref="D297:G297"/>
    <mergeCell ref="D298:G298"/>
    <mergeCell ref="D299:G299"/>
    <mergeCell ref="D300:G300"/>
    <mergeCell ref="D301:G301"/>
  </mergeCells>
  <conditionalFormatting sqref="J323:J324">
    <cfRule type="expression" dxfId="2" priority="1">
      <formula>LEN(I323)+LEN(I324)&gt;0</formula>
    </cfRule>
  </conditionalFormatting>
  <printOptions horizontalCentered="1"/>
  <pageMargins left="0.70866141732283472" right="0.51181102362204722" top="0.55118110236220474" bottom="0.55118110236220474" header="0.31496062992125984" footer="0.31496062992125984"/>
  <pageSetup paperSize="9" scale="62" fitToHeight="20" orientation="portrait" r:id="rId1"/>
  <headerFooter>
    <oddFooter>&amp;R&amp;P / &amp;N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AE9B62-9E67-4E0C-985A-0D3918A5C49E}">
  <dimension ref="A3:J84"/>
  <sheetViews>
    <sheetView workbookViewId="0">
      <selection activeCell="F7" sqref="F7"/>
    </sheetView>
  </sheetViews>
  <sheetFormatPr baseColWidth="10" defaultRowHeight="15" x14ac:dyDescent="0.25"/>
  <cols>
    <col min="1" max="1" width="11.42578125" style="1"/>
    <col min="2" max="2" width="8.7109375" style="1" customWidth="1"/>
    <col min="3" max="3" width="5.7109375" style="1" customWidth="1"/>
    <col min="4" max="4" width="20.7109375" style="1" customWidth="1"/>
    <col min="5" max="5" width="14.85546875" style="1" customWidth="1"/>
    <col min="6" max="6" width="11.42578125" style="1"/>
    <col min="7" max="7" width="15.7109375" style="1" customWidth="1"/>
    <col min="8" max="8" width="23.5703125" style="1" customWidth="1"/>
    <col min="9" max="16384" width="11.42578125" style="1"/>
  </cols>
  <sheetData>
    <row r="3" spans="1:10" ht="18.75" x14ac:dyDescent="0.3">
      <c r="A3" s="123" t="s">
        <v>429</v>
      </c>
    </row>
    <row r="4" spans="1:10" ht="18.75" x14ac:dyDescent="0.3">
      <c r="A4" s="123"/>
    </row>
    <row r="5" spans="1:10" x14ac:dyDescent="0.25">
      <c r="F5" s="124" t="s">
        <v>6</v>
      </c>
      <c r="G5" s="125" t="s">
        <v>7</v>
      </c>
      <c r="H5" s="126"/>
      <c r="I5" s="48"/>
      <c r="J5" s="48"/>
    </row>
    <row r="6" spans="1:10" ht="15" customHeight="1" x14ac:dyDescent="0.25">
      <c r="A6" s="53" t="s">
        <v>363</v>
      </c>
      <c r="B6" s="54" t="s">
        <v>14</v>
      </c>
      <c r="C6" s="54" t="s">
        <v>364</v>
      </c>
      <c r="D6" s="127" t="s">
        <v>395</v>
      </c>
      <c r="E6" s="128"/>
      <c r="F6" s="129">
        <v>1</v>
      </c>
      <c r="G6" s="130">
        <v>7080</v>
      </c>
      <c r="H6" s="131"/>
      <c r="I6" s="48"/>
      <c r="J6" s="48"/>
    </row>
    <row r="7" spans="1:10" x14ac:dyDescent="0.25">
      <c r="A7" s="48"/>
      <c r="B7" s="48"/>
      <c r="C7" s="48"/>
      <c r="D7" s="48"/>
      <c r="E7" s="48"/>
      <c r="F7" s="48"/>
      <c r="G7" s="48"/>
      <c r="H7" s="48"/>
      <c r="I7" s="48"/>
      <c r="J7" s="48"/>
    </row>
    <row r="9" spans="1:10" ht="18.75" x14ac:dyDescent="0.3">
      <c r="A9" s="123" t="s">
        <v>430</v>
      </c>
      <c r="B9" s="123" t="s">
        <v>431</v>
      </c>
    </row>
    <row r="11" spans="1:10" x14ac:dyDescent="0.25">
      <c r="B11" s="132" t="s">
        <v>432</v>
      </c>
    </row>
    <row r="13" spans="1:10" x14ac:dyDescent="0.25">
      <c r="B13" s="48"/>
      <c r="C13" s="48"/>
      <c r="D13" s="48"/>
      <c r="F13" s="133" t="s">
        <v>6</v>
      </c>
      <c r="G13" s="134" t="s">
        <v>7</v>
      </c>
      <c r="H13" s="135" t="s">
        <v>8</v>
      </c>
    </row>
    <row r="14" spans="1:10" ht="15" customHeight="1" x14ac:dyDescent="0.25">
      <c r="B14" s="136"/>
      <c r="C14" s="136"/>
      <c r="D14" s="137" t="s">
        <v>393</v>
      </c>
      <c r="E14" s="138"/>
      <c r="F14" s="139" t="s">
        <v>433</v>
      </c>
      <c r="G14" s="140"/>
      <c r="H14" s="141" t="s">
        <v>434</v>
      </c>
    </row>
    <row r="15" spans="1:10" ht="15" customHeight="1" x14ac:dyDescent="0.25">
      <c r="B15" s="136"/>
      <c r="C15" s="136"/>
      <c r="D15" s="137" t="s">
        <v>394</v>
      </c>
      <c r="E15" s="138"/>
      <c r="F15" s="139" t="s">
        <v>435</v>
      </c>
      <c r="G15" s="142"/>
      <c r="H15" s="143" t="s">
        <v>434</v>
      </c>
    </row>
    <row r="16" spans="1:10" x14ac:dyDescent="0.25">
      <c r="B16" s="48"/>
      <c r="C16" s="48"/>
      <c r="D16" s="48"/>
    </row>
    <row r="17" spans="1:10" x14ac:dyDescent="0.25">
      <c r="B17" s="1" t="s">
        <v>436</v>
      </c>
    </row>
    <row r="19" spans="1:10" x14ac:dyDescent="0.25">
      <c r="F19" s="133" t="s">
        <v>6</v>
      </c>
      <c r="G19" s="134" t="s">
        <v>7</v>
      </c>
      <c r="H19" s="25" t="s">
        <v>8</v>
      </c>
    </row>
    <row r="20" spans="1:10" x14ac:dyDescent="0.25">
      <c r="A20" s="144" t="str">
        <f>A6</f>
        <v>INF-08.01</v>
      </c>
      <c r="B20" s="129" t="str">
        <f>$B$6</f>
        <v>Partida</v>
      </c>
      <c r="C20" s="129" t="str">
        <f>$C$6</f>
        <v>pa</v>
      </c>
      <c r="D20" s="145" t="str">
        <f>$D$6</f>
        <v>Infraestructuras y modificaciones (#)</v>
      </c>
      <c r="E20" s="146"/>
      <c r="F20" s="129">
        <f>$F$6</f>
        <v>1</v>
      </c>
      <c r="G20" s="130">
        <f>+ROUND(ROUND($G$6,2)*1.19,2)</f>
        <v>8425.2000000000007</v>
      </c>
      <c r="H20" s="130">
        <f>+ROUND(+F20*ROUND(G20,2),2)</f>
        <v>8425.2000000000007</v>
      </c>
    </row>
    <row r="24" spans="1:10" ht="18.75" x14ac:dyDescent="0.3">
      <c r="A24" s="123" t="s">
        <v>437</v>
      </c>
      <c r="B24" s="123" t="s">
        <v>438</v>
      </c>
    </row>
    <row r="26" spans="1:10" x14ac:dyDescent="0.25">
      <c r="B26" s="132" t="s">
        <v>439</v>
      </c>
    </row>
    <row r="28" spans="1:10" x14ac:dyDescent="0.25">
      <c r="F28" s="133" t="s">
        <v>6</v>
      </c>
      <c r="G28" s="134" t="s">
        <v>7</v>
      </c>
      <c r="H28" s="135" t="s">
        <v>8</v>
      </c>
    </row>
    <row r="29" spans="1:10" ht="15" customHeight="1" x14ac:dyDescent="0.25">
      <c r="B29" s="136"/>
      <c r="C29" s="136"/>
      <c r="D29" s="137" t="s">
        <v>393</v>
      </c>
      <c r="E29" s="138"/>
      <c r="F29" s="147" t="s">
        <v>440</v>
      </c>
      <c r="G29" s="140"/>
      <c r="H29" s="141" t="s">
        <v>441</v>
      </c>
    </row>
    <row r="30" spans="1:10" ht="15" customHeight="1" x14ac:dyDescent="0.25">
      <c r="B30" s="136"/>
      <c r="C30" s="136"/>
      <c r="D30" s="137" t="s">
        <v>394</v>
      </c>
      <c r="E30" s="138"/>
      <c r="F30" s="147" t="s">
        <v>442</v>
      </c>
      <c r="G30" s="142"/>
      <c r="H30" s="143" t="s">
        <v>443</v>
      </c>
    </row>
    <row r="31" spans="1:10" x14ac:dyDescent="0.25">
      <c r="A31" s="148"/>
      <c r="B31" s="148"/>
      <c r="C31" s="148"/>
      <c r="D31" s="148"/>
      <c r="E31" s="149"/>
      <c r="F31" s="150"/>
      <c r="G31" s="151"/>
      <c r="H31" s="152"/>
      <c r="I31" s="111"/>
      <c r="J31" s="111"/>
    </row>
    <row r="32" spans="1:10" x14ac:dyDescent="0.25">
      <c r="A32" s="148"/>
      <c r="B32" s="153" t="s">
        <v>444</v>
      </c>
      <c r="C32" s="148"/>
      <c r="D32" s="148"/>
      <c r="E32" s="149"/>
      <c r="F32" s="150"/>
      <c r="G32" s="151"/>
      <c r="H32" s="152"/>
      <c r="I32" s="111"/>
      <c r="J32" s="111"/>
    </row>
    <row r="34" spans="1:8" x14ac:dyDescent="0.25">
      <c r="B34" s="1" t="s">
        <v>445</v>
      </c>
    </row>
    <row r="36" spans="1:8" x14ac:dyDescent="0.25">
      <c r="F36" s="133" t="s">
        <v>6</v>
      </c>
      <c r="G36" s="134" t="s">
        <v>7</v>
      </c>
      <c r="H36" s="25" t="s">
        <v>8</v>
      </c>
    </row>
    <row r="37" spans="1:8" x14ac:dyDescent="0.25">
      <c r="A37" s="144" t="str">
        <f>+A6</f>
        <v>INF-08.01</v>
      </c>
      <c r="B37" s="129" t="str">
        <f>$B$6</f>
        <v>Partida</v>
      </c>
      <c r="C37" s="129" t="str">
        <f>$C$6</f>
        <v>pa</v>
      </c>
      <c r="D37" s="145" t="str">
        <f>$D$6</f>
        <v>Infraestructuras y modificaciones (#)</v>
      </c>
      <c r="E37" s="146"/>
      <c r="F37" s="129">
        <f>$F$6</f>
        <v>1</v>
      </c>
      <c r="G37" s="130">
        <f>+ROUND($G$6,2)</f>
        <v>7080</v>
      </c>
      <c r="H37" s="130">
        <f>+ROUND(+F37*ROUND(G37,2),2)</f>
        <v>7080</v>
      </c>
    </row>
    <row r="41" spans="1:8" ht="18.75" x14ac:dyDescent="0.3">
      <c r="A41" s="123" t="s">
        <v>446</v>
      </c>
      <c r="B41" s="123" t="s">
        <v>447</v>
      </c>
    </row>
    <row r="43" spans="1:8" x14ac:dyDescent="0.25">
      <c r="B43" s="132" t="s">
        <v>448</v>
      </c>
    </row>
    <row r="46" spans="1:8" x14ac:dyDescent="0.25">
      <c r="F46" s="133" t="s">
        <v>6</v>
      </c>
      <c r="G46" s="134" t="s">
        <v>7</v>
      </c>
      <c r="H46" s="135" t="s">
        <v>8</v>
      </c>
    </row>
    <row r="47" spans="1:8" ht="15" customHeight="1" x14ac:dyDescent="0.25">
      <c r="B47" s="136"/>
      <c r="C47" s="136"/>
      <c r="D47" s="137" t="s">
        <v>393</v>
      </c>
      <c r="E47" s="138"/>
      <c r="F47" s="147"/>
      <c r="G47" s="154" t="s">
        <v>449</v>
      </c>
      <c r="H47" s="141" t="s">
        <v>434</v>
      </c>
    </row>
    <row r="48" spans="1:8" ht="15" customHeight="1" x14ac:dyDescent="0.25">
      <c r="B48" s="136"/>
      <c r="C48" s="136"/>
      <c r="D48" s="137" t="s">
        <v>394</v>
      </c>
      <c r="E48" s="138"/>
      <c r="F48" s="147"/>
      <c r="G48" s="155" t="s">
        <v>450</v>
      </c>
      <c r="H48" s="143" t="s">
        <v>434</v>
      </c>
    </row>
    <row r="50" spans="1:10" x14ac:dyDescent="0.25">
      <c r="A50" s="1" t="s">
        <v>451</v>
      </c>
    </row>
    <row r="52" spans="1:10" x14ac:dyDescent="0.25">
      <c r="F52" s="133" t="s">
        <v>6</v>
      </c>
      <c r="G52" s="134" t="s">
        <v>7</v>
      </c>
      <c r="H52" s="25" t="s">
        <v>8</v>
      </c>
    </row>
    <row r="53" spans="1:10" x14ac:dyDescent="0.25">
      <c r="A53" s="144" t="str">
        <f>+A6</f>
        <v>INF-08.01</v>
      </c>
      <c r="B53" s="129" t="str">
        <f>$B$6</f>
        <v>Partida</v>
      </c>
      <c r="C53" s="129" t="str">
        <f>$C$6</f>
        <v>pa</v>
      </c>
      <c r="D53" s="145" t="str">
        <f>$D$6</f>
        <v>Infraestructuras y modificaciones (#)</v>
      </c>
      <c r="E53" s="146"/>
      <c r="F53" s="129">
        <f>$F$6</f>
        <v>1</v>
      </c>
      <c r="G53" s="156" t="str">
        <f>+$G$6&amp;" + XX % + YY %"</f>
        <v>7080 + XX % + YY %</v>
      </c>
      <c r="H53" s="157" t="str">
        <f>+$G$6&amp;" + XX % + YY %  *  CanPres"</f>
        <v>7080 + XX % + YY %  *  CanPres</v>
      </c>
    </row>
    <row r="58" spans="1:10" ht="23.25" x14ac:dyDescent="0.35">
      <c r="A58" s="158" t="s">
        <v>452</v>
      </c>
    </row>
    <row r="60" spans="1:10" x14ac:dyDescent="0.25">
      <c r="B60" s="1" t="s">
        <v>453</v>
      </c>
    </row>
    <row r="63" spans="1:10" x14ac:dyDescent="0.25">
      <c r="F63" s="133" t="s">
        <v>6</v>
      </c>
      <c r="G63" s="134" t="s">
        <v>7</v>
      </c>
      <c r="H63" s="135" t="s">
        <v>8</v>
      </c>
    </row>
    <row r="64" spans="1:10" x14ac:dyDescent="0.25">
      <c r="B64" s="136"/>
      <c r="C64" s="136"/>
      <c r="D64" s="137" t="s">
        <v>393</v>
      </c>
      <c r="E64" s="138"/>
      <c r="F64" s="147"/>
      <c r="G64" s="159">
        <v>0.1</v>
      </c>
      <c r="H64" s="141"/>
      <c r="J64" s="10"/>
    </row>
    <row r="65" spans="1:10" x14ac:dyDescent="0.25">
      <c r="B65" s="136"/>
      <c r="C65" s="136"/>
      <c r="D65" s="137" t="s">
        <v>394</v>
      </c>
      <c r="E65" s="138"/>
      <c r="F65" s="147"/>
      <c r="G65" s="160">
        <v>0.05</v>
      </c>
      <c r="H65" s="143"/>
    </row>
    <row r="67" spans="1:10" x14ac:dyDescent="0.25">
      <c r="A67" s="1" t="s">
        <v>454</v>
      </c>
    </row>
    <row r="69" spans="1:10" x14ac:dyDescent="0.25">
      <c r="F69" s="133" t="s">
        <v>6</v>
      </c>
      <c r="G69" s="134" t="s">
        <v>7</v>
      </c>
      <c r="H69" s="25" t="s">
        <v>8</v>
      </c>
    </row>
    <row r="70" spans="1:10" x14ac:dyDescent="0.25">
      <c r="A70" s="144" t="str">
        <f>A6</f>
        <v>INF-08.01</v>
      </c>
      <c r="B70" s="129" t="str">
        <f>$B$6</f>
        <v>Partida</v>
      </c>
      <c r="C70" s="129" t="str">
        <f>$C$6</f>
        <v>pa</v>
      </c>
      <c r="D70" s="145" t="str">
        <f>$D$6</f>
        <v>Infraestructuras y modificaciones (#)</v>
      </c>
      <c r="E70" s="146"/>
      <c r="F70" s="161">
        <f>$F$6</f>
        <v>1</v>
      </c>
      <c r="G70" s="162">
        <f>+$G$6*(1+$G$64+$G$65)</f>
        <v>8142.0000000000009</v>
      </c>
      <c r="H70" s="163">
        <f t="shared" ref="H70" si="0">+ROUND(+F70*ROUND(G70,2),2)</f>
        <v>8142</v>
      </c>
      <c r="J70" s="164" t="str">
        <f>+ROUND($G$70,2)&amp;" = "&amp;ROUND(G6,2)&amp;" + "&amp;100*$G$64&amp;" % G.G. + "&amp;100*$G$65&amp;" % B.I."</f>
        <v>8142 = 7080 + 10 % G.G. + 5 % B.I.</v>
      </c>
    </row>
    <row r="71" spans="1:10" x14ac:dyDescent="0.25">
      <c r="J71" s="164"/>
    </row>
    <row r="74" spans="1:10" x14ac:dyDescent="0.25">
      <c r="A74" s="132" t="s">
        <v>455</v>
      </c>
    </row>
    <row r="75" spans="1:10" x14ac:dyDescent="0.25">
      <c r="A75" s="132"/>
    </row>
    <row r="76" spans="1:10" x14ac:dyDescent="0.25">
      <c r="A76" s="165" t="s">
        <v>456</v>
      </c>
    </row>
    <row r="77" spans="1:10" x14ac:dyDescent="0.25">
      <c r="A77" s="165" t="s">
        <v>457</v>
      </c>
    </row>
    <row r="78" spans="1:10" x14ac:dyDescent="0.25">
      <c r="A78" s="165" t="s">
        <v>458</v>
      </c>
    </row>
    <row r="79" spans="1:10" x14ac:dyDescent="0.25">
      <c r="A79" s="165" t="s">
        <v>463</v>
      </c>
    </row>
    <row r="82" spans="4:7" x14ac:dyDescent="0.25">
      <c r="D82" s="2" t="s">
        <v>460</v>
      </c>
      <c r="E82" s="4" t="s">
        <v>235</v>
      </c>
      <c r="F82" s="140">
        <v>0.01</v>
      </c>
      <c r="G82" s="166">
        <v>15345.29</v>
      </c>
    </row>
    <row r="83" spans="4:7" x14ac:dyDescent="0.25">
      <c r="D83" s="3" t="s">
        <v>461</v>
      </c>
      <c r="E83" s="7">
        <v>5.9964006897887688E-2</v>
      </c>
      <c r="F83" s="142"/>
      <c r="G83" s="170" t="s">
        <v>464</v>
      </c>
    </row>
    <row r="84" spans="4:7" ht="22.5" x14ac:dyDescent="0.25">
      <c r="D84" s="168" t="s">
        <v>388</v>
      </c>
      <c r="E84" s="63"/>
      <c r="F84" s="64"/>
      <c r="G84" s="169" t="s">
        <v>462</v>
      </c>
    </row>
  </sheetData>
  <sheetProtection algorithmName="SHA-512" hashValue="ejx6z3uiI/rER33C3kzeP4cw7DAroOJhL59QL7lC0ej3GubO/RlD+zBJlz/wue5hQxIKk+2JmoswnJu9A3bleg==" saltValue="LaAwUSIIat1NZMrR7Lx1XA==" spinCount="100000" sheet="1" objects="1" scenarios="1" selectLockedCells="1" selectUnlockedCells="1"/>
  <mergeCells count="8">
    <mergeCell ref="D64:E64"/>
    <mergeCell ref="D65:E65"/>
    <mergeCell ref="D14:E14"/>
    <mergeCell ref="D15:E15"/>
    <mergeCell ref="D29:E29"/>
    <mergeCell ref="D30:E30"/>
    <mergeCell ref="D47:E47"/>
    <mergeCell ref="D48:E48"/>
  </mergeCells>
  <conditionalFormatting sqref="G82:G83">
    <cfRule type="expression" dxfId="0" priority="1">
      <formula>LEN(F82)+LEN(F83)&gt;0</formula>
    </cfRule>
  </conditionalFormatting>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Anexo I pag 1 oferta</vt:lpstr>
      <vt:lpstr>Anexo I Tabla Desglose Precio</vt:lpstr>
      <vt:lpstr>COMO OFERTAR PARTIDAS FIJAS</vt:lpstr>
      <vt:lpstr>'Anexo I pag 1 oferta'!Área_de_impresión</vt:lpstr>
      <vt:lpstr>'Anexo I Tabla Desglose Precio'!Área_de_impresión</vt:lpstr>
      <vt:lpstr>'Anexo I Tabla Desglose Precio'!Títulos_a_imprimir</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cp:lastModifiedBy>
  <cp:lastPrinted>2026-02-06T12:34:32Z</cp:lastPrinted>
  <dcterms:created xsi:type="dcterms:W3CDTF">2026-02-02T12:27:45Z</dcterms:created>
  <dcterms:modified xsi:type="dcterms:W3CDTF">2026-02-06T13:27:54Z</dcterms:modified>
</cp:coreProperties>
</file>