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R S-00747-2026 - Sustituc tramo vallado perimetral CE Huerta Salama MELILLA(CM)\DOCU\"/>
    </mc:Choice>
  </mc:AlternateContent>
  <xr:revisionPtr revIDLastSave="0" documentId="13_ncr:1_{A14C286A-B1D3-4197-B45C-02EFBD5A84E3}" xr6:coauthVersionLast="36" xr6:coauthVersionMax="36" xr10:uidLastSave="{00000000-0000-0000-0000-000000000000}"/>
  <bookViews>
    <workbookView xWindow="0" yWindow="0" windowWidth="28395" windowHeight="12090" xr2:uid="{4E491F8B-0BC3-426C-AC5F-ABBE5247C88E}"/>
  </bookViews>
  <sheets>
    <sheet name="Anexo I pag 1 oferta" sheetId="8" r:id="rId1"/>
    <sheet name="Anexo I Tabla Desglose Precio" sheetId="6" r:id="rId2"/>
    <sheet name="COMO OFERTAR PARTIDAS FIJAS" sheetId="9" r:id="rId3"/>
  </sheets>
  <definedNames>
    <definedName name="_xlnm._FilterDatabase" localSheetId="1" hidden="1">'Anexo I Tabla Desglose Precio'!$A$5:$J$38</definedName>
    <definedName name="_xlnm.Print_Area" localSheetId="0">'Anexo I pag 1 oferta'!$A$3:$J$44</definedName>
    <definedName name="_xlnm.Print_Area" localSheetId="1">'Anexo I Tabla Desglose Precio'!$A$6:$J$50</definedName>
    <definedName name="_xlnm.Print_Titles" localSheetId="1">'Anexo I Tabla Desglose Precio'!$4:$5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6" i="6" l="1"/>
  <c r="G20" i="9" l="1"/>
  <c r="J32" i="6" l="1"/>
  <c r="J34" i="6" s="1"/>
  <c r="J28" i="6"/>
  <c r="J24" i="6"/>
  <c r="J26" i="6" s="1"/>
  <c r="J20" i="6"/>
  <c r="J14" i="6"/>
  <c r="J12" i="6"/>
  <c r="J10" i="6"/>
  <c r="J7" i="6"/>
  <c r="B33" i="8"/>
  <c r="A25" i="8"/>
  <c r="J22" i="6" l="1"/>
  <c r="J30" i="6"/>
  <c r="G70" i="9" l="1"/>
  <c r="J70" i="9" s="1"/>
  <c r="F70" i="9"/>
  <c r="D70" i="9"/>
  <c r="C70" i="9"/>
  <c r="B70" i="9"/>
  <c r="A70" i="9"/>
  <c r="H53" i="9"/>
  <c r="G53" i="9"/>
  <c r="F53" i="9"/>
  <c r="D53" i="9"/>
  <c r="C53" i="9"/>
  <c r="B53" i="9"/>
  <c r="A53" i="9"/>
  <c r="G37" i="9"/>
  <c r="F37" i="9"/>
  <c r="D37" i="9"/>
  <c r="C37" i="9"/>
  <c r="B37" i="9"/>
  <c r="A37" i="9"/>
  <c r="F20" i="9"/>
  <c r="D20" i="9"/>
  <c r="C20" i="9"/>
  <c r="B20" i="9"/>
  <c r="A20" i="9"/>
  <c r="H37" i="9" l="1"/>
  <c r="H20" i="9"/>
  <c r="H70" i="9"/>
  <c r="J16" i="6" l="1"/>
  <c r="J18" i="6" l="1"/>
  <c r="J35" i="6" l="1"/>
  <c r="H36" i="6" l="1"/>
  <c r="H37" i="6"/>
  <c r="J38" i="6" l="1"/>
  <c r="G33" i="8" s="1"/>
</calcChain>
</file>

<file path=xl/sharedStrings.xml><?xml version="1.0" encoding="utf-8"?>
<sst xmlns="http://schemas.openxmlformats.org/spreadsheetml/2006/main" count="216" uniqueCount="140">
  <si>
    <t>Código</t>
  </si>
  <si>
    <t>Nat</t>
  </si>
  <si>
    <t>Ud</t>
  </si>
  <si>
    <t>Resumen</t>
  </si>
  <si>
    <t>Cantidad</t>
  </si>
  <si>
    <t>CanPres</t>
  </si>
  <si>
    <t>Pres</t>
  </si>
  <si>
    <t>ImpPres</t>
  </si>
  <si>
    <t>Capítulo</t>
  </si>
  <si>
    <t>Partida</t>
  </si>
  <si>
    <t/>
  </si>
  <si>
    <t>PA</t>
  </si>
  <si>
    <t>SEGURIDAD Y SALUD</t>
  </si>
  <si>
    <t>CONTROL DE CALIDAD</t>
  </si>
  <si>
    <t>__N__</t>
  </si>
  <si>
    <t>PRESUPUESTO EJECUCIÓN CONTRATA / TOTAL OFERTA</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</si>
  <si>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</si>
  <si>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PRESUPUESTO 
EJECUCIÓN 
MATERIAL</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</si>
  <si>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</si>
  <si>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</si>
  <si>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ImpPres (*)</t>
  </si>
  <si>
    <t>NOTA IMPORTANTE: 
ESTE ANEXO I Y LA TABLA DESGLOSE PRECIO SE PRESENTARAN EN FORMATO PDF
DEBERA ESTAR FIRMADO POR DECLARANTE(S)</t>
  </si>
  <si>
    <t>ANEXO I: MODELO DE PROPOSICIÓN ECONÓMICA</t>
  </si>
  <si>
    <t xml:space="preserve">D./Dª </t>
  </si>
  <si>
    <t>(nombre o razón social)</t>
  </si>
  <si>
    <t xml:space="preserve">con NIF </t>
  </si>
  <si>
    <t xml:space="preserve">y domicilio social en </t>
  </si>
  <si>
    <t>B.  Desglose Precio:</t>
  </si>
  <si>
    <t>(tabla desglose precio se incluye en páginas siguientes)</t>
  </si>
  <si>
    <t>HAY TRES FORMAS DE OFERTAR LAS PARTIDAS FIJAS, QUE APARECEN EN AZUL Y SON, en este expediente, según mediciones:</t>
  </si>
  <si>
    <t>1)</t>
  </si>
  <si>
    <t>PARTIDAS FIJAS CON GASTOS GENERALES (13 %) Y BENEFICIO INDUSTRIAL (6 %) INCLUIDOS EN CADA PARTIDA</t>
  </si>
  <si>
    <t xml:space="preserve">No se detalla NINGUN importe en G.G.-B.I. (AUTOMATICAMENTE se asume por defecto GG 13%- BI 6%) </t>
  </si>
  <si>
    <t>13 %</t>
  </si>
  <si>
    <t>SIN IMPORTE</t>
  </si>
  <si>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</si>
  <si>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</si>
  <si>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</si>
  <si>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</si>
  <si>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</si>
  <si>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</si>
  <si>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</si>
  <si>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</si>
  <si>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</si>
  <si>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</si>
  <si>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</si>
  <si>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</si>
  <si>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</si>
  <si>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</si>
  <si>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</si>
  <si>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</si>
  <si>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</si>
  <si>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</si>
  <si>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</si>
  <si>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</si>
  <si>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MUY IMPORTANTE:</t>
  </si>
  <si>
    <t>SI SE INCLUYEN EN CADA PARTIDA UNOS PORCENTAJES DIFERENTES AL 13 % GASTOS GENERALES Y/O 6 % BENEFICIO INDUSTRIAL</t>
  </si>
  <si>
    <r>
      <t xml:space="preserve">DEBEN CUMPLIMENTARSE </t>
    </r>
    <r>
      <rPr>
        <b/>
        <sz val="11"/>
        <color rgb="FFFF0000"/>
        <rFont val="Calibri"/>
        <family val="2"/>
        <scheme val="minor"/>
      </rPr>
      <t>LOS DOS PORCENTAJES</t>
    </r>
    <r>
      <rPr>
        <b/>
        <sz val="11"/>
        <rFont val="Calibri"/>
        <family val="2"/>
        <scheme val="minor"/>
      </rPr>
      <t xml:space="preserve"> UTILIZADOS </t>
    </r>
    <r>
      <rPr>
        <b/>
        <sz val="11"/>
        <color rgb="FFFF0000"/>
        <rFont val="Calibri"/>
        <family val="2"/>
        <scheme val="minor"/>
      </rPr>
      <t>EN CELDAS VERDES</t>
    </r>
    <r>
      <rPr>
        <b/>
        <sz val="11"/>
        <rFont val="Calibri"/>
        <family val="2"/>
        <scheme val="minor"/>
      </rPr>
      <t xml:space="preserve"> CORRESPONDIENTES (AUNQUE ALGUNO </t>
    </r>
  </si>
  <si>
    <t>DE ELLOS SEA COINCIDENTE CON  LOS INDICADOS), SI NO SE CUMPLIMENTAN LOS DOS % EL CALCULO DE LA PARTIDA FIJA NO SERA CORRECTO</t>
  </si>
  <si>
    <t>Gastos Generales xx % (a)</t>
  </si>
  <si>
    <t>Beneficio Industrial yy % (b)</t>
  </si>
  <si>
    <t>ERROR: revisar % GG-BI incluidos</t>
  </si>
  <si>
    <t>y el TOTAL OFERTA mostraría un mensaje de error.</t>
  </si>
  <si>
    <t>importe BI</t>
  </si>
  <si>
    <t>Expediente n.º S/00747/2026</t>
  </si>
  <si>
    <t xml:space="preserve">   “Sustitución tramo vallado perimetral Centro Emisor Huerta Salama MELILLA"</t>
  </si>
  <si>
    <t xml:space="preserve">provisto de D.N.I. número </t>
  </si>
  <si>
    <t xml:space="preserve">expedido con fecha </t>
  </si>
  <si>
    <t xml:space="preserve">y domiciliado en </t>
  </si>
  <si>
    <t xml:space="preserve">calle/plaza </t>
  </si>
  <si>
    <t>C.P.</t>
  </si>
  <si>
    <t xml:space="preserve">en calidad de  </t>
  </si>
  <si>
    <t xml:space="preserve">                                </t>
  </si>
  <si>
    <t>(Nombre y dos apellidos)</t>
  </si>
  <si>
    <t>(cargo que ocupa)</t>
  </si>
  <si>
    <t xml:space="preserve">de la empresa   </t>
  </si>
  <si>
    <t>enterado del procedimiento general tramitado para adjudicar el expediente</t>
  </si>
  <si>
    <r>
      <rPr>
        <b/>
        <sz val="11"/>
        <color theme="1"/>
        <rFont val="Calibri"/>
        <family val="2"/>
        <scheme val="minor"/>
      </rPr>
      <t>A tal efecto, se compromete a prestarlo con estricta sujeción a todas las condiciones técnicas y legales que se contienen en esta Petición de Oferta, que ha examinado y expresamente acepta,</t>
    </r>
    <r>
      <rPr>
        <sz val="11"/>
        <color theme="1"/>
        <rFont val="Calibri"/>
        <family val="2"/>
        <scheme val="minor"/>
      </rPr>
      <t xml:space="preserve"> señalando como características de su proposición las siguientes:</t>
    </r>
  </si>
  <si>
    <t>A.	Precio ofertado, expresado sin IVA u otros impuestos indirectos equivalentes</t>
  </si>
  <si>
    <t xml:space="preserve">Expediente </t>
  </si>
  <si>
    <t>IMPORTE OFERTADO</t>
  </si>
  <si>
    <t>(IVA no incluido)</t>
  </si>
  <si>
    <t>C.P. número</t>
  </si>
  <si>
    <t>número</t>
  </si>
  <si>
    <t xml:space="preserve">ESTA TABLA DESGLOSE PRECIO DE OFERTA 
SE PRESENTARA EN FORMATO PDF 
</t>
  </si>
  <si>
    <t>Presupuesto S-00747-2026 Sustitución tramo vallado perimetral C.E. Huerta Salama MELILLA</t>
  </si>
  <si>
    <t>Comentario</t>
  </si>
  <si>
    <t>01</t>
  </si>
  <si>
    <t>OBRA CIVIL</t>
  </si>
  <si>
    <t>01_01</t>
  </si>
  <si>
    <t>M2</t>
  </si>
  <si>
    <t>DESBROCE ZONA VALLADO</t>
  </si>
  <si>
    <t>Desbroce de parcela en su totalidad, especialmente en la zona de vallado, para facilitar la sustitución del vallado, Retirada de árboles y arbustos que están pegados a la valla realizado con retroexcavadora, carga sobre camión y transporte a vertedero. Realización de limpieza exhaustiva de todo el recinto del centro emisor, de todo tipo de vegetación.</t>
  </si>
  <si>
    <t>Desbroce perímetro vallado</t>
  </si>
  <si>
    <t>01_02</t>
  </si>
  <si>
    <t>ML</t>
  </si>
  <si>
    <t>DESMONTAJE VALLADO EXTERIOR</t>
  </si>
  <si>
    <t>Desmontaje vallado exterior, incluso puerta. Incluso p.p. de medios auxiliares, medios de elevación, andamiaje y limpieza. Incluso retirada de escombros a pie de carga, transporte a vertedero o planta de reciclaje y canon de vertido.</t>
  </si>
  <si>
    <t>01_03</t>
  </si>
  <si>
    <t>SANEADO CORONACION MURO HORMIGÓN EXISTENTE</t>
  </si>
  <si>
    <t>01_04</t>
  </si>
  <si>
    <t>VALLADO PERIMETRAL TIPO HÉRCULES</t>
  </si>
  <si>
    <t>01_05</t>
  </si>
  <si>
    <t>AYUDAS ALBAÑILERIA (#)</t>
  </si>
  <si>
    <t>PA. Trabajos adicionales necesarios no contempladas en el resto de las partidas, comprendiendo albañilería, instalaciones, cerrajería, medios auxiliares, etc. Esta partida no se podrá minusvalorar y en el caso de que surjan estos trabajos de índole menor, habrá que justificarlos con la realización efectiva de los trabajos y de manera individualizada mediante precios descompuestos.</t>
  </si>
  <si>
    <t>Otros</t>
  </si>
  <si>
    <t>Total capítulo 1</t>
  </si>
  <si>
    <t>Total 01</t>
  </si>
  <si>
    <t>02</t>
  </si>
  <si>
    <t>TRÁMITES ADMINISTRATIVOS</t>
  </si>
  <si>
    <t>02_01</t>
  </si>
  <si>
    <t>UD</t>
  </si>
  <si>
    <t>TRAMITES ADMINISTRATIVOS / LICENCIA</t>
  </si>
  <si>
    <t>Redacción de documentación necesaria para la solicitud de licencia de obras y trámites administrativos; así como la tramitación de la licencia necesaria. Las tasas las abonará directamente RTVE, pero la tramitación y documentación corre a cargo de la empresa adjudicataria.</t>
  </si>
  <si>
    <t>Total capítulo 2</t>
  </si>
  <si>
    <t>Total 02</t>
  </si>
  <si>
    <t>03</t>
  </si>
  <si>
    <t>GESTION DE RESIDUOS</t>
  </si>
  <si>
    <t>03_01</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</si>
  <si>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</si>
  <si>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capítulo 3</t>
  </si>
  <si>
    <t>Total 03</t>
  </si>
  <si>
    <t>04</t>
  </si>
  <si>
    <t>04_01</t>
  </si>
  <si>
    <t>Partida destinada al control de calidad de los distintos materiales y elementos constructivos de obra 
Prueba de estanqueidad de cubierta mediante riego por aspersión. La partida incluye medios auxiliares, materiales, mano de obra y todos los elementos necesarios para su correcta ejecución. Partida de obra totalmente ejecutada. Incluye emisión de certificado por entidad de control.</t>
  </si>
  <si>
    <t>Total capítulo 4</t>
  </si>
  <si>
    <t>Total 05.01</t>
  </si>
  <si>
    <t>05</t>
  </si>
  <si>
    <t>05_01</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</si>
  <si>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</si>
  <si>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capítulo 5</t>
  </si>
  <si>
    <t>(a)(b)  Cuando no se indiquen otros porcentajes se entenderá que quedan incluidos en el precio de la oferta el 13% de Gastos Generales y el 6% de Beneficio Industrial</t>
  </si>
  <si>
    <t xml:space="preserve">(*) Deben ofertarse todas las partidas. Si alguna se ofertara por importe CERO se consideraría ofertada SIN COSTE para CRTVE.  </t>
  </si>
  <si>
    <t>, a</t>
  </si>
  <si>
    <t>Fdo:</t>
  </si>
  <si>
    <r>
      <rPr>
        <sz val="11"/>
        <color theme="0"/>
        <rFont val="Calibri"/>
        <family val="2"/>
        <scheme val="minor"/>
      </rPr>
      <t>.</t>
    </r>
    <r>
      <rPr>
        <sz val="11"/>
        <color theme="1"/>
        <rFont val="Calibri"/>
        <family val="2"/>
        <scheme val="minor"/>
      </rPr>
      <t xml:space="preserve">- FIRMA - (Obligatoria) </t>
    </r>
  </si>
  <si>
    <t>(fecha)</t>
  </si>
  <si>
    <t>Saneado y reparación de muro de hormigón armado existente, previo a la fijación de vallado metálico tipo Hércules o equivalente, mediante el picado de partes sueltas o zona deterioradas, cepillado y limpieza del soporte, tratamiento y pasivado de armaduras vistas cuando existan con producto inhibidor de la corrosión, y regularización mediante la reposición con mortero de reparación estructural.Regularización de la coronación y paramentos para garantizar la correcta fijación del vallado.
Reposición o suplementación de armaduras mediante barras de acero corrugado ancladas al hormigón existente con resinas epoxi o morteros de anclaje.Colocación de armaduras adicionales de refuerzo (longitudinales y/o transversales) cuando sea necesario.
Incluso parte proporcional de pequeño material, medios auxiliares, mano de obra y todo aquello que se requiera para la realización de los trabajos.</t>
  </si>
  <si>
    <t>Suministro y montaje de vallado tipo herculés o equivalente, de las mismas características que la existente, realizado con panel de malla plegada electrosoldada, galvanizado plastificado en pvc verde, paneles de 2,50 m x 2,03 m (ancho x altura), con pliegues horizontales de refuerzo, fijados a postes metálicos galvanizados mediante grapas o sistema de anclaje específico del fabricante. Incluso postes rectangular, de 1,5 mm de espesor, galvanizados y plastificado en color verde. Colocación cada 2 m, sobre muro de hormigón existente, alineación aplomado, nivelación, elementos de fijación, remates y todos los medios auxiliares necesarios para su correcta ejecución.</t>
  </si>
  <si>
    <t xml:space="preserve">(#) El importe de la 01.05 es una cantidad fija, no se puede variar y debe ser mantenido en la tabla y sumado en el total de la oferta  
Si se detallan importes de Gastos Generales (GG) y Beneficio Industrial (BI) en columna ImpPres, la partida 01.05  se ofertará por 3.500,00 € si no se detallan importes en (a) y (b) la partida 01.05 se ofertará por 4.165,00 € incluyendo un 13 % de Gastos Generales y un 6% de Beneficio industrial), si en los precios unitarios ofertados se incluyesen % distintos a los indicados, se indicarán expresamente los % aplicados en columna Pres. y la partida 01.05 se incrementará según los porcentajes aplicados al resto de la oferta.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</si>
</sst>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3" x14ac:knownFonts="1">
    <font>
      <sz val="11"/>
      <color theme="1"/>
      <name val="Calibri"/>
      <family val="2"/>
      <scheme val="minor"/>
    </font>
    <font>
      <b/>
      <sz val="10"/>
      <color theme="1"/>
      <name val="Calibri"/>
      <family val="2"/>
      <scheme val="minor"/>
    </font>
    <font>
      <b/>
      <sz val="14"/>
      <color theme="1"/>
      <name val="Calibri"/>
      <family val="2"/>
      <scheme val="minor"/>
    </font>
    <font>
      <b/>
      <sz val="8"/>
      <color theme="1"/>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i/>
      <sz val="11"/>
      <color rgb="FFFF0000"/>
      <name val="Calibri"/>
      <family val="2"/>
      <scheme val="minor"/>
    </font>
    <font>
      <sz val="8"/>
      <color theme="0"/>
      <name val="Calibri"/>
      <family val="2"/>
      <scheme val="minor"/>
    </font>
    <font>
      <sz val="8"/>
      <color rgb="FFFF0000"/>
      <name val="Calibri"/>
      <family val="2"/>
      <scheme val="minor"/>
    </font>
    <font>
      <b/>
      <sz val="8"/>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70C0"/>
      <name val="Calibri"/>
      <family val="2"/>
      <scheme val="minor"/>
    </font>
    <font>
      <b/>
      <sz val="8"/>
      <color rgb="FF000000"/>
      <name val="Calibri"/>
      <family val="2"/>
      <scheme val="minor"/>
    </font>
    <font>
      <b/>
      <sz val="11"/>
      <color rgb="FFFF0000"/>
      <name val="Calibri"/>
      <family val="2"/>
      <scheme val="minor"/>
    </font>
    <font>
      <b/>
      <sz val="11"/>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11"/>
      <name val="Calibri"/>
      <family val="2"/>
      <scheme val="minor"/>
    </font>
    <font>
      <i/>
      <sz val="10"/>
      <color theme="1"/>
      <name val="Calibri"/>
      <family val="2"/>
      <scheme val="minor"/>
    </font>
    <font>
      <b/>
      <sz val="11"/>
      <color rgb="FFFFFFFF"/>
      <name val="Calibri"/>
      <family val="2"/>
    </font>
    <font>
      <b/>
      <sz val="11"/>
      <color rgb="FF000000"/>
      <name val="Calibri"/>
      <family val="2"/>
    </font>
    <font>
      <i/>
      <sz val="8"/>
      <name val="Calibri"/>
      <family val="2"/>
      <scheme val="minor"/>
    </font>
    <font>
      <sz val="11"/>
      <color theme="0"/>
      <name val="Calibri"/>
      <family val="2"/>
      <scheme val="minor"/>
    </font>
  </fonts>
  <fills count="13">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0000"/>
        <bgColor indexed="64"/>
      </patternFill>
    </fill>
    <fill>
      <patternFill patternType="solid">
        <fgColor rgb="FFE36C0A"/>
        <bgColor indexed="64"/>
      </patternFill>
    </fill>
    <fill>
      <patternFill patternType="solid">
        <fgColor rgb="FFFDE9D9"/>
        <bgColor indexed="64"/>
      </patternFill>
    </fill>
    <fill>
      <patternFill patternType="solid">
        <fgColor theme="8" tint="0.59999389629810485"/>
        <bgColor indexed="64"/>
      </patternFill>
    </fill>
    <fill>
      <patternFill patternType="solid">
        <fgColor theme="0"/>
        <bgColor indexed="64"/>
      </patternFill>
    </fill>
    <fill>
      <patternFill patternType="solid">
        <fgColor theme="4" tint="0.59999389629810485"/>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auto="1"/>
      </top>
      <bottom/>
      <diagonal/>
    </border>
    <border>
      <left style="thin">
        <color indexed="64"/>
      </left>
      <right/>
      <top style="thin">
        <color auto="1"/>
      </top>
      <bottom/>
      <diagonal/>
    </border>
    <border>
      <left/>
      <right style="thin">
        <color indexed="64"/>
      </right>
      <top style="thin">
        <color auto="1"/>
      </top>
      <bottom/>
      <diagonal/>
    </border>
    <border>
      <left/>
      <right/>
      <top style="thick">
        <color rgb="FFFFFFFF"/>
      </top>
      <bottom/>
      <diagonal/>
    </border>
    <border>
      <left/>
      <right/>
      <top/>
      <bottom style="medium">
        <color rgb="FFFFFFFF"/>
      </bottom>
      <diagonal/>
    </border>
    <border>
      <left style="thick">
        <color rgb="FFF2F2F2"/>
      </left>
      <right/>
      <top style="thick">
        <color rgb="FFFFFFFF"/>
      </top>
      <bottom/>
      <diagonal/>
    </border>
    <border>
      <left style="thick">
        <color rgb="FFF2F2F2"/>
      </left>
      <right/>
      <top/>
      <bottom style="medium">
        <color rgb="FFFFFFFF"/>
      </bottom>
      <diagonal/>
    </border>
    <border>
      <left/>
      <right style="thick">
        <color theme="0"/>
      </right>
      <top style="thick">
        <color rgb="FFFFFFFF"/>
      </top>
      <bottom/>
      <diagonal/>
    </border>
    <border>
      <left/>
      <right style="thick">
        <color theme="0"/>
      </right>
      <top/>
      <bottom style="medium">
        <color rgb="FFFFFFFF"/>
      </bottom>
      <diagonal/>
    </border>
    <border>
      <left style="thick">
        <color theme="0"/>
      </left>
      <right/>
      <top/>
      <bottom/>
      <diagonal/>
    </border>
    <border>
      <left/>
      <right/>
      <top style="medium">
        <color rgb="FFFFFFFF"/>
      </top>
      <bottom style="medium">
        <color rgb="FFFFFFFF"/>
      </bottom>
      <diagonal/>
    </border>
    <border>
      <left/>
      <right style="thick">
        <color theme="0"/>
      </right>
      <top style="medium">
        <color rgb="FFFFFFFF"/>
      </top>
      <bottom style="medium">
        <color rgb="FFFFFFFF"/>
      </bottom>
      <diagonal/>
    </border>
  </borders>
  <cellStyleXfs count="1">
    <xf numFmtId="0" fontId="0" fillId="0" borderId="0"/>
  </cellStyleXfs>
  <cellXfs count="162">
    <xf numFmtId="0" fontId="0" fillId="0" borderId="0" xfId="0"/>
    <xf numFmtId="0" fontId="0" fillId="0" borderId="0" xfId="0" applyProtection="1"/>
    <xf numFmtId="0" fontId="17" fillId="0" borderId="13" xfId="0" applyFont="1" applyBorder="1" applyAlignment="1" applyProtection="1">
      <alignment horizontal="right" vertical="center"/>
    </xf>
    <xf numFmtId="0" fontId="17" fillId="0" borderId="4" xfId="0" applyFont="1" applyBorder="1" applyAlignment="1" applyProtection="1">
      <alignment horizontal="right" vertical="center"/>
    </xf>
    <xf numFmtId="10" fontId="11" fillId="4" borderId="14" xfId="0" applyNumberFormat="1" applyFont="1" applyFill="1" applyBorder="1" applyAlignment="1" applyProtection="1">
      <alignment horizontal="right" vertical="center"/>
    </xf>
    <xf numFmtId="10" fontId="11" fillId="4" borderId="3" xfId="0" applyNumberFormat="1" applyFont="1" applyFill="1" applyBorder="1" applyAlignment="1" applyProtection="1">
      <alignment horizontal="right" vertical="center"/>
    </xf>
    <xf numFmtId="2" fontId="0" fillId="0" borderId="0" xfId="0" applyNumberFormat="1" applyProtection="1"/>
    <xf numFmtId="0" fontId="0" fillId="0" borderId="0" xfId="0" applyAlignment="1" applyProtection="1">
      <alignment vertical="top"/>
    </xf>
    <xf numFmtId="0" fontId="6" fillId="0" borderId="1" xfId="0" applyFont="1" applyBorder="1" applyAlignment="1" applyProtection="1">
      <alignment vertical="top"/>
    </xf>
    <xf numFmtId="0" fontId="0" fillId="0" borderId="0" xfId="0" applyBorder="1" applyProtection="1"/>
    <xf numFmtId="49" fontId="3" fillId="0" borderId="4" xfId="0" applyNumberFormat="1" applyFont="1" applyBorder="1" applyAlignment="1" applyProtection="1">
      <alignment horizontal="right" vertical="top"/>
    </xf>
    <xf numFmtId="3" fontId="8" fillId="0" borderId="4" xfId="0" applyNumberFormat="1" applyFont="1" applyBorder="1" applyAlignment="1" applyProtection="1">
      <alignment vertical="top"/>
    </xf>
    <xf numFmtId="4" fontId="7" fillId="0" borderId="5" xfId="0" applyNumberFormat="1" applyFont="1" applyBorder="1" applyAlignment="1" applyProtection="1">
      <alignment vertical="top"/>
    </xf>
    <xf numFmtId="0" fontId="20" fillId="0" borderId="0" xfId="0" applyFont="1" applyProtection="1"/>
    <xf numFmtId="0" fontId="1" fillId="0" borderId="0" xfId="0" applyFont="1" applyProtection="1"/>
    <xf numFmtId="0" fontId="21" fillId="0" borderId="0" xfId="0" applyFont="1" applyAlignment="1" applyProtection="1">
      <alignment horizontal="right" vertical="center"/>
    </xf>
    <xf numFmtId="0" fontId="21" fillId="0" borderId="0" xfId="0" applyFont="1" applyAlignment="1" applyProtection="1">
      <alignment horizontal="right"/>
    </xf>
    <xf numFmtId="0" fontId="0" fillId="0" borderId="0" xfId="0" applyAlignment="1" applyProtection="1">
      <alignment horizontal="left" vertical="top"/>
    </xf>
    <xf numFmtId="0" fontId="4"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 fillId="0" borderId="0" xfId="0" applyFont="1" applyProtection="1"/>
    <xf numFmtId="2" fontId="6" fillId="0" borderId="1" xfId="0" applyNumberFormat="1" applyFont="1" applyBorder="1" applyAlignment="1" applyProtection="1">
      <alignment horizontal="center" vertical="top"/>
    </xf>
    <xf numFmtId="0" fontId="6" fillId="0" borderId="1" xfId="0" applyFont="1" applyBorder="1" applyAlignment="1" applyProtection="1">
      <alignment horizontal="center" vertical="top"/>
    </xf>
    <xf numFmtId="0" fontId="0" fillId="0" borderId="2" xfId="0" applyBorder="1" applyProtection="1"/>
    <xf numFmtId="49" fontId="16" fillId="0" borderId="14" xfId="0" applyNumberFormat="1" applyFont="1" applyBorder="1" applyAlignment="1" applyProtection="1">
      <alignment vertical="top"/>
    </xf>
    <xf numFmtId="49" fontId="16" fillId="0" borderId="13" xfId="0" applyNumberFormat="1" applyFont="1" applyBorder="1" applyAlignment="1" applyProtection="1">
      <alignment vertical="top" wrapText="1"/>
    </xf>
    <xf numFmtId="2" fontId="16" fillId="0" borderId="6" xfId="0" applyNumberFormat="1" applyFont="1" applyBorder="1" applyAlignment="1" applyProtection="1">
      <alignment horizontal="right" vertical="top" indent="1"/>
    </xf>
    <xf numFmtId="4" fontId="16" fillId="6" borderId="6" xfId="0" applyNumberFormat="1" applyFont="1" applyFill="1" applyBorder="1" applyAlignment="1" applyProtection="1">
      <alignment horizontal="right" vertical="top" indent="1"/>
    </xf>
    <xf numFmtId="49" fontId="16" fillId="0" borderId="2" xfId="0" applyNumberFormat="1" applyFont="1" applyBorder="1" applyAlignment="1" applyProtection="1">
      <alignment vertical="top" wrapText="1"/>
    </xf>
    <xf numFmtId="0" fontId="18" fillId="0" borderId="0" xfId="0" applyFont="1" applyProtection="1"/>
    <xf numFmtId="2" fontId="6" fillId="0" borderId="1" xfId="0" applyNumberFormat="1" applyFont="1" applyBorder="1" applyAlignment="1" applyProtection="1">
      <alignment vertical="top"/>
    </xf>
    <xf numFmtId="0" fontId="6" fillId="0" borderId="3" xfId="0" applyFont="1" applyBorder="1" applyAlignment="1" applyProtection="1">
      <alignment vertical="top"/>
    </xf>
    <xf numFmtId="0" fontId="9" fillId="0" borderId="1" xfId="0" applyFont="1" applyBorder="1" applyAlignment="1" applyProtection="1">
      <alignment horizontal="center" vertical="top"/>
    </xf>
    <xf numFmtId="0" fontId="17" fillId="0" borderId="0" xfId="0" applyFont="1" applyBorder="1" applyAlignment="1" applyProtection="1">
      <alignment vertical="center" wrapText="1"/>
    </xf>
    <xf numFmtId="10" fontId="24" fillId="4" borderId="1" xfId="0" applyNumberFormat="1" applyFont="1" applyFill="1" applyBorder="1" applyAlignment="1" applyProtection="1">
      <alignment horizontal="right" vertical="center"/>
    </xf>
    <xf numFmtId="10" fontId="11" fillId="5" borderId="15" xfId="0" applyNumberFormat="1" applyFont="1" applyFill="1" applyBorder="1" applyAlignment="1" applyProtection="1">
      <alignment horizontal="right" vertical="center" indent="4"/>
    </xf>
    <xf numFmtId="4" fontId="25" fillId="4" borderId="7" xfId="0" applyNumberFormat="1" applyFont="1" applyFill="1" applyBorder="1" applyAlignment="1" applyProtection="1">
      <alignment horizontal="center" vertical="top"/>
    </xf>
    <xf numFmtId="10" fontId="11" fillId="5" borderId="5" xfId="0" applyNumberFormat="1" applyFont="1" applyFill="1" applyBorder="1" applyAlignment="1" applyProtection="1">
      <alignment horizontal="right" vertical="center" indent="4"/>
    </xf>
    <xf numFmtId="4" fontId="25" fillId="4" borderId="1" xfId="0" applyNumberFormat="1" applyFont="1" applyFill="1" applyBorder="1" applyAlignment="1" applyProtection="1">
      <alignment horizontal="center" vertical="top"/>
    </xf>
    <xf numFmtId="0" fontId="16" fillId="3" borderId="6" xfId="0" applyNumberFormat="1" applyFont="1" applyFill="1" applyBorder="1" applyAlignment="1" applyProtection="1">
      <alignment horizontal="center" vertical="top"/>
    </xf>
    <xf numFmtId="2" fontId="16" fillId="0" borderId="14" xfId="0" applyNumberFormat="1" applyFont="1" applyBorder="1" applyAlignment="1" applyProtection="1">
      <alignment horizontal="left" vertical="top" indent="1"/>
    </xf>
    <xf numFmtId="2" fontId="16" fillId="0" borderId="15" xfId="0" applyNumberFormat="1" applyFont="1" applyBorder="1" applyAlignment="1" applyProtection="1">
      <alignment horizontal="right" vertical="top" indent="1"/>
    </xf>
    <xf numFmtId="10" fontId="11" fillId="4" borderId="1" xfId="0" applyNumberFormat="1" applyFont="1" applyFill="1" applyBorder="1" applyAlignment="1" applyProtection="1">
      <alignment horizontal="right" vertical="center"/>
    </xf>
    <xf numFmtId="0" fontId="17" fillId="0" borderId="0" xfId="0" applyFont="1" applyBorder="1" applyAlignment="1" applyProtection="1">
      <alignment horizontal="right" vertical="center" wrapText="1"/>
    </xf>
    <xf numFmtId="0" fontId="17" fillId="0" borderId="0" xfId="0" applyFont="1" applyFill="1" applyBorder="1" applyAlignment="1" applyProtection="1">
      <alignment horizontal="right" vertical="center" wrapText="1"/>
    </xf>
    <xf numFmtId="10" fontId="11" fillId="0" borderId="0" xfId="0" applyNumberFormat="1" applyFont="1" applyFill="1" applyBorder="1" applyAlignment="1" applyProtection="1">
      <alignment horizontal="right" vertical="center"/>
    </xf>
    <xf numFmtId="10" fontId="11" fillId="0" borderId="0" xfId="0" applyNumberFormat="1" applyFont="1" applyFill="1" applyBorder="1" applyAlignment="1" applyProtection="1">
      <alignment horizontal="right" vertical="center" indent="4"/>
    </xf>
    <xf numFmtId="4" fontId="25" fillId="0" borderId="0" xfId="0" applyNumberFormat="1" applyFont="1" applyFill="1" applyBorder="1" applyAlignment="1" applyProtection="1">
      <alignment horizontal="center" vertical="top"/>
    </xf>
    <xf numFmtId="0" fontId="17" fillId="0" borderId="0" xfId="0" applyFont="1" applyBorder="1" applyAlignment="1" applyProtection="1">
      <alignment horizontal="left" vertical="center"/>
    </xf>
    <xf numFmtId="0" fontId="18" fillId="5" borderId="1" xfId="0" applyFont="1" applyFill="1" applyBorder="1" applyAlignment="1" applyProtection="1">
      <alignment horizontal="center"/>
    </xf>
    <xf numFmtId="0" fontId="18" fillId="5" borderId="8" xfId="0" applyFont="1" applyFill="1" applyBorder="1" applyAlignment="1" applyProtection="1">
      <alignment horizontal="center"/>
    </xf>
    <xf numFmtId="4" fontId="16" fillId="6" borderId="14" xfId="0" applyNumberFormat="1" applyFont="1" applyFill="1" applyBorder="1" applyAlignment="1" applyProtection="1">
      <alignment horizontal="center" vertical="center" wrapText="1"/>
    </xf>
    <xf numFmtId="4" fontId="16" fillId="6" borderId="14" xfId="0" applyNumberFormat="1" applyFont="1" applyFill="1" applyBorder="1" applyAlignment="1" applyProtection="1">
      <alignment horizontal="left" vertical="center"/>
    </xf>
    <xf numFmtId="0" fontId="26" fillId="0" borderId="0" xfId="0" applyFont="1" applyProtection="1"/>
    <xf numFmtId="9" fontId="18" fillId="5" borderId="1" xfId="0" applyNumberFormat="1" applyFont="1" applyFill="1" applyBorder="1" applyAlignment="1" applyProtection="1">
      <alignment horizontal="center"/>
    </xf>
    <xf numFmtId="9" fontId="18" fillId="5" borderId="8" xfId="0" applyNumberFormat="1" applyFont="1" applyFill="1" applyBorder="1" applyAlignment="1" applyProtection="1">
      <alignment horizontal="center"/>
    </xf>
    <xf numFmtId="2" fontId="16" fillId="0" borderId="6" xfId="0" applyNumberFormat="1" applyFont="1" applyBorder="1" applyAlignment="1" applyProtection="1">
      <alignment horizontal="right" vertical="center" indent="1"/>
    </xf>
    <xf numFmtId="4" fontId="16" fillId="6" borderId="14" xfId="0" applyNumberFormat="1" applyFont="1" applyFill="1" applyBorder="1" applyAlignment="1" applyProtection="1">
      <alignment horizontal="right" vertical="center" wrapText="1" indent="1"/>
    </xf>
    <xf numFmtId="4" fontId="16" fillId="6" borderId="6" xfId="0" applyNumberFormat="1" applyFont="1" applyFill="1" applyBorder="1" applyAlignment="1" applyProtection="1">
      <alignment horizontal="right" vertical="center" indent="1"/>
    </xf>
    <xf numFmtId="0" fontId="0" fillId="0" borderId="0" xfId="0" applyAlignment="1" applyProtection="1">
      <alignment vertical="center"/>
    </xf>
    <xf numFmtId="0" fontId="27" fillId="0" borderId="0" xfId="0" applyFont="1" applyProtection="1"/>
    <xf numFmtId="49" fontId="3" fillId="0" borderId="4" xfId="0" applyNumberFormat="1" applyFont="1" applyBorder="1" applyAlignment="1" applyProtection="1">
      <alignment horizontal="right" vertical="center"/>
    </xf>
    <xf numFmtId="4" fontId="7" fillId="7" borderId="1" xfId="0" applyNumberFormat="1" applyFont="1" applyFill="1" applyBorder="1" applyAlignment="1" applyProtection="1">
      <alignment vertical="center" wrapText="1"/>
    </xf>
    <xf numFmtId="0" fontId="28" fillId="0" borderId="0" xfId="0" applyFont="1" applyAlignment="1" applyProtection="1">
      <alignment horizontal="left" vertical="top"/>
    </xf>
    <xf numFmtId="0" fontId="20" fillId="0" borderId="0" xfId="0" applyFont="1" applyAlignment="1" applyProtection="1">
      <alignment horizontal="center"/>
    </xf>
    <xf numFmtId="0" fontId="20" fillId="0" borderId="0" xfId="0" applyFont="1" applyAlignment="1" applyProtection="1">
      <alignment vertical="top"/>
    </xf>
    <xf numFmtId="0" fontId="20" fillId="4" borderId="0" xfId="0" applyFont="1" applyFill="1" applyAlignment="1" applyProtection="1">
      <alignment horizontal="left" vertical="top" shrinkToFit="1"/>
      <protection locked="0"/>
    </xf>
    <xf numFmtId="14" fontId="28" fillId="4" borderId="0" xfId="0" applyNumberFormat="1" applyFont="1" applyFill="1" applyAlignment="1" applyProtection="1">
      <alignment horizontal="left" vertical="top"/>
      <protection locked="0"/>
    </xf>
    <xf numFmtId="0" fontId="20" fillId="0" borderId="0" xfId="0" applyFont="1" applyAlignment="1" applyProtection="1">
      <alignment horizontal="right"/>
    </xf>
    <xf numFmtId="0" fontId="20" fillId="0" borderId="0" xfId="0" applyFont="1" applyAlignment="1" applyProtection="1">
      <alignment horizontal="left" vertical="top" indent="1"/>
    </xf>
    <xf numFmtId="0" fontId="4" fillId="0" borderId="0" xfId="0" applyFont="1" applyAlignment="1" applyProtection="1">
      <alignment horizontal="left" vertical="top" indent="1"/>
    </xf>
    <xf numFmtId="0" fontId="0" fillId="0" borderId="0" xfId="0" applyAlignment="1" applyProtection="1">
      <alignment horizontal="left" indent="1"/>
    </xf>
    <xf numFmtId="0" fontId="20" fillId="0" borderId="0" xfId="0" applyFont="1" applyAlignment="1" applyProtection="1">
      <alignment horizontal="left" indent="1"/>
    </xf>
    <xf numFmtId="0" fontId="0" fillId="0" borderId="0" xfId="0" applyFill="1" applyAlignment="1" applyProtection="1">
      <alignment horizontal="left" indent="1"/>
    </xf>
    <xf numFmtId="0" fontId="19" fillId="0" borderId="0" xfId="0" applyFont="1" applyAlignment="1" applyProtection="1">
      <alignment horizontal="left" vertical="top" indent="1"/>
    </xf>
    <xf numFmtId="0" fontId="0" fillId="0" borderId="0" xfId="0" applyAlignment="1" applyProtection="1">
      <alignment horizontal="left" vertical="top" indent="1"/>
    </xf>
    <xf numFmtId="3" fontId="8" fillId="0" borderId="4" xfId="0" applyNumberFormat="1" applyFont="1" applyBorder="1" applyAlignment="1" applyProtection="1">
      <alignment vertical="center"/>
    </xf>
    <xf numFmtId="4" fontId="7" fillId="0" borderId="5" xfId="0" applyNumberFormat="1" applyFont="1" applyBorder="1" applyAlignment="1" applyProtection="1">
      <alignment vertical="center"/>
    </xf>
    <xf numFmtId="4" fontId="16" fillId="12" borderId="1" xfId="0" applyNumberFormat="1" applyFont="1" applyFill="1" applyBorder="1" applyAlignment="1" applyProtection="1">
      <alignment vertical="top"/>
    </xf>
    <xf numFmtId="0" fontId="5" fillId="0" borderId="0" xfId="0" applyFont="1" applyAlignment="1" applyProtection="1">
      <alignment vertical="top"/>
    </xf>
    <xf numFmtId="0" fontId="27" fillId="0" borderId="0" xfId="0" applyFont="1" applyAlignment="1" applyProtection="1">
      <alignment vertical="top"/>
    </xf>
    <xf numFmtId="1" fontId="6" fillId="0" borderId="1" xfId="0" applyNumberFormat="1" applyFont="1" applyBorder="1" applyAlignment="1" applyProtection="1">
      <alignment horizontal="center" vertical="top"/>
    </xf>
    <xf numFmtId="49" fontId="7" fillId="2" borderId="1" xfId="0" applyNumberFormat="1" applyFont="1" applyFill="1" applyBorder="1" applyAlignment="1" applyProtection="1">
      <alignment vertical="top"/>
    </xf>
    <xf numFmtId="49" fontId="7" fillId="2" borderId="1" xfId="0" applyNumberFormat="1" applyFont="1" applyFill="1" applyBorder="1" applyAlignment="1" applyProtection="1">
      <alignment vertical="top" wrapText="1"/>
    </xf>
    <xf numFmtId="0" fontId="7" fillId="2" borderId="1" xfId="0" applyFont="1" applyFill="1" applyBorder="1" applyAlignment="1" applyProtection="1">
      <alignment vertical="top"/>
    </xf>
    <xf numFmtId="1" fontId="7" fillId="2" borderId="1" xfId="0" applyNumberFormat="1" applyFont="1" applyFill="1" applyBorder="1" applyAlignment="1" applyProtection="1">
      <alignment horizontal="center" vertical="top"/>
    </xf>
    <xf numFmtId="3" fontId="7" fillId="2" borderId="1" xfId="0" applyNumberFormat="1" applyFont="1" applyFill="1" applyBorder="1" applyAlignment="1" applyProtection="1">
      <alignment vertical="top"/>
    </xf>
    <xf numFmtId="4" fontId="7" fillId="2" borderId="1" xfId="0" applyNumberFormat="1" applyFont="1" applyFill="1" applyBorder="1" applyAlignment="1" applyProtection="1">
      <alignment vertical="top"/>
    </xf>
    <xf numFmtId="49" fontId="8" fillId="3" borderId="1" xfId="0" applyNumberFormat="1" applyFont="1" applyFill="1" applyBorder="1" applyAlignment="1" applyProtection="1">
      <alignment vertical="top"/>
    </xf>
    <xf numFmtId="49" fontId="8" fillId="0" borderId="1" xfId="0" applyNumberFormat="1" applyFont="1" applyBorder="1" applyAlignment="1" applyProtection="1">
      <alignment vertical="top"/>
    </xf>
    <xf numFmtId="49" fontId="8" fillId="0" borderId="1" xfId="0" applyNumberFormat="1" applyFont="1" applyBorder="1" applyAlignment="1" applyProtection="1">
      <alignment vertical="top" wrapText="1"/>
    </xf>
    <xf numFmtId="0" fontId="8" fillId="0" borderId="1" xfId="0" applyFont="1" applyBorder="1" applyAlignment="1" applyProtection="1">
      <alignment vertical="top"/>
    </xf>
    <xf numFmtId="1" fontId="8" fillId="0" borderId="1" xfId="0" applyNumberFormat="1" applyFont="1" applyBorder="1" applyAlignment="1" applyProtection="1">
      <alignment horizontal="center" vertical="top"/>
    </xf>
    <xf numFmtId="4" fontId="8" fillId="0" borderId="1" xfId="0" applyNumberFormat="1" applyFont="1" applyBorder="1" applyAlignment="1" applyProtection="1">
      <alignment vertical="top"/>
    </xf>
    <xf numFmtId="4" fontId="8" fillId="4" borderId="1" xfId="0" applyNumberFormat="1" applyFont="1" applyFill="1" applyBorder="1" applyAlignment="1" applyProtection="1">
      <alignment vertical="top"/>
    </xf>
    <xf numFmtId="49" fontId="31" fillId="0" borderId="1" xfId="0" applyNumberFormat="1" applyFont="1" applyBorder="1" applyAlignment="1" applyProtection="1">
      <alignment horizontal="right" vertical="top" wrapText="1"/>
    </xf>
    <xf numFmtId="49" fontId="16" fillId="10" borderId="1" xfId="0" applyNumberFormat="1" applyFont="1" applyFill="1" applyBorder="1" applyAlignment="1" applyProtection="1">
      <alignment vertical="top"/>
    </xf>
    <xf numFmtId="49" fontId="16" fillId="10" borderId="1" xfId="0" applyNumberFormat="1" applyFont="1" applyFill="1" applyBorder="1" applyAlignment="1" applyProtection="1">
      <alignment vertical="top" wrapText="1"/>
    </xf>
    <xf numFmtId="0" fontId="16" fillId="10" borderId="1" xfId="0" applyFont="1" applyFill="1" applyBorder="1" applyAlignment="1" applyProtection="1">
      <alignment vertical="top"/>
    </xf>
    <xf numFmtId="1" fontId="16" fillId="10" borderId="1" xfId="0" applyNumberFormat="1" applyFont="1" applyFill="1" applyBorder="1" applyAlignment="1" applyProtection="1">
      <alignment horizontal="center" vertical="top"/>
    </xf>
    <xf numFmtId="0" fontId="10" fillId="0" borderId="1" xfId="0" applyFont="1" applyBorder="1" applyAlignment="1" applyProtection="1">
      <alignment vertical="top"/>
    </xf>
    <xf numFmtId="0" fontId="8" fillId="0" borderId="1" xfId="0" applyFont="1" applyBorder="1" applyAlignment="1" applyProtection="1">
      <alignment vertical="top" wrapText="1"/>
    </xf>
    <xf numFmtId="49" fontId="7" fillId="0" borderId="1" xfId="0" applyNumberFormat="1" applyFont="1" applyBorder="1" applyAlignment="1" applyProtection="1">
      <alignment vertical="top"/>
    </xf>
    <xf numFmtId="3" fontId="8" fillId="0" borderId="1" xfId="0" applyNumberFormat="1" applyFont="1" applyBorder="1" applyAlignment="1" applyProtection="1">
      <alignment vertical="top"/>
    </xf>
    <xf numFmtId="4" fontId="7" fillId="0" borderId="1" xfId="0" applyNumberFormat="1" applyFont="1" applyBorder="1" applyAlignment="1" applyProtection="1">
      <alignment vertical="top"/>
    </xf>
    <xf numFmtId="4" fontId="7" fillId="4" borderId="1" xfId="0" applyNumberFormat="1" applyFont="1" applyFill="1" applyBorder="1" applyAlignment="1" applyProtection="1">
      <alignment vertical="top"/>
    </xf>
    <xf numFmtId="0" fontId="10" fillId="11" borderId="1" xfId="0" applyFont="1" applyFill="1" applyBorder="1" applyAlignment="1" applyProtection="1">
      <alignment vertical="top"/>
    </xf>
    <xf numFmtId="0" fontId="5" fillId="0" borderId="3" xfId="0" applyFont="1" applyBorder="1" applyProtection="1"/>
    <xf numFmtId="0" fontId="7" fillId="0" borderId="4" xfId="0" applyFont="1" applyBorder="1" applyAlignment="1" applyProtection="1">
      <alignment horizontal="right" vertical="top"/>
    </xf>
    <xf numFmtId="1" fontId="8" fillId="0" borderId="4" xfId="0" applyNumberFormat="1" applyFont="1" applyBorder="1" applyAlignment="1" applyProtection="1">
      <alignment horizontal="center" vertical="top"/>
    </xf>
    <xf numFmtId="0" fontId="5" fillId="0" borderId="1" xfId="0" applyFont="1" applyBorder="1" applyProtection="1"/>
    <xf numFmtId="1" fontId="5" fillId="0" borderId="4" xfId="0" applyNumberFormat="1" applyFont="1" applyBorder="1" applyAlignment="1" applyProtection="1">
      <alignment horizontal="center"/>
    </xf>
    <xf numFmtId="0" fontId="5" fillId="0" borderId="0" xfId="0" applyFont="1" applyProtection="1"/>
    <xf numFmtId="4" fontId="8" fillId="4" borderId="1" xfId="0" applyNumberFormat="1" applyFont="1" applyFill="1" applyBorder="1" applyAlignment="1" applyProtection="1">
      <alignment vertical="top"/>
      <protection locked="0"/>
    </xf>
    <xf numFmtId="0" fontId="0" fillId="0" borderId="0" xfId="0" applyAlignment="1" applyProtection="1">
      <alignment horizontal="center"/>
    </xf>
    <xf numFmtId="0" fontId="0" fillId="0" borderId="0" xfId="0" applyAlignment="1" applyProtection="1">
      <alignment horizontal="right"/>
    </xf>
    <xf numFmtId="4" fontId="7" fillId="4" borderId="1" xfId="0" applyNumberFormat="1" applyFont="1" applyFill="1" applyBorder="1" applyAlignment="1" applyProtection="1">
      <alignment vertical="top"/>
      <protection locked="0"/>
    </xf>
    <xf numFmtId="4" fontId="7" fillId="4" borderId="1" xfId="0" applyNumberFormat="1" applyFont="1" applyFill="1" applyBorder="1" applyAlignment="1" applyProtection="1">
      <alignment vertical="center" wrapText="1"/>
    </xf>
    <xf numFmtId="10" fontId="11" fillId="5" borderId="15" xfId="0" applyNumberFormat="1" applyFont="1" applyFill="1" applyBorder="1" applyAlignment="1" applyProtection="1">
      <alignment horizontal="center" vertical="center"/>
      <protection locked="0"/>
    </xf>
    <xf numFmtId="10" fontId="11" fillId="5" borderId="5" xfId="0" applyNumberFormat="1" applyFont="1" applyFill="1" applyBorder="1" applyAlignment="1" applyProtection="1">
      <alignment horizontal="center" vertical="center"/>
      <protection locked="0"/>
    </xf>
    <xf numFmtId="0" fontId="6" fillId="0" borderId="1" xfId="0" applyFont="1" applyBorder="1" applyAlignment="1" applyProtection="1">
      <alignment horizontal="center" vertical="top" wrapText="1"/>
    </xf>
    <xf numFmtId="4" fontId="7" fillId="4" borderId="7" xfId="0" applyNumberFormat="1" applyFont="1" applyFill="1" applyBorder="1" applyAlignment="1" applyProtection="1">
      <alignment vertical="top"/>
    </xf>
    <xf numFmtId="4" fontId="7" fillId="4" borderId="1" xfId="0" applyNumberFormat="1" applyFont="1" applyFill="1" applyBorder="1" applyAlignment="1" applyProtection="1">
      <alignment horizontal="right" vertical="top"/>
    </xf>
    <xf numFmtId="164" fontId="30" fillId="9" borderId="22" xfId="0" applyNumberFormat="1" applyFont="1" applyFill="1" applyBorder="1" applyAlignment="1" applyProtection="1">
      <alignment horizontal="center" vertical="center" wrapText="1"/>
    </xf>
    <xf numFmtId="164" fontId="30" fillId="9" borderId="0" xfId="0" applyNumberFormat="1" applyFont="1" applyFill="1" applyBorder="1" applyAlignment="1" applyProtection="1">
      <alignment horizontal="center" vertical="center" wrapText="1"/>
    </xf>
    <xf numFmtId="0" fontId="30" fillId="9" borderId="23" xfId="0" applyFont="1" applyFill="1" applyBorder="1" applyAlignment="1" applyProtection="1">
      <alignment horizontal="center" vertical="center" wrapText="1"/>
    </xf>
    <xf numFmtId="0" fontId="30" fillId="9" borderId="24" xfId="0" applyFont="1" applyFill="1" applyBorder="1" applyAlignment="1" applyProtection="1">
      <alignment horizontal="center" vertical="center" wrapText="1"/>
    </xf>
    <xf numFmtId="0" fontId="23" fillId="0" borderId="0" xfId="0" applyFont="1" applyAlignment="1" applyProtection="1">
      <alignment horizontal="center"/>
    </xf>
    <xf numFmtId="0" fontId="15" fillId="0" borderId="0" xfId="0" applyFont="1" applyAlignment="1" applyProtection="1">
      <alignment horizontal="center" vertical="top" wrapText="1"/>
    </xf>
    <xf numFmtId="0" fontId="22" fillId="0" borderId="0" xfId="0" applyFont="1" applyAlignment="1" applyProtection="1">
      <alignment horizontal="center"/>
    </xf>
    <xf numFmtId="0" fontId="20" fillId="4" borderId="0" xfId="0" applyFont="1" applyFill="1" applyAlignment="1" applyProtection="1">
      <alignment horizontal="left" vertical="top" shrinkToFit="1"/>
      <protection locked="0"/>
    </xf>
    <xf numFmtId="0" fontId="20" fillId="0" borderId="0" xfId="0" applyFont="1" applyAlignment="1" applyProtection="1">
      <alignment horizontal="center" vertical="top"/>
    </xf>
    <xf numFmtId="0" fontId="28" fillId="4" borderId="0" xfId="0" applyFont="1" applyFill="1" applyAlignment="1" applyProtection="1">
      <alignment horizontal="center" vertical="top" wrapText="1"/>
      <protection locked="0"/>
    </xf>
    <xf numFmtId="0" fontId="20" fillId="4" borderId="0" xfId="0" applyFont="1" applyFill="1" applyAlignment="1" applyProtection="1">
      <alignment horizontal="center" wrapText="1"/>
      <protection locked="0"/>
    </xf>
    <xf numFmtId="0" fontId="4" fillId="0" borderId="0" xfId="0" applyFont="1" applyAlignment="1" applyProtection="1">
      <alignment horizontal="center" vertical="top"/>
    </xf>
    <xf numFmtId="0" fontId="28" fillId="4" borderId="0" xfId="0" applyFont="1" applyFill="1" applyAlignment="1" applyProtection="1">
      <alignment horizontal="center" vertical="top"/>
      <protection locked="0"/>
    </xf>
    <xf numFmtId="0" fontId="20" fillId="4" borderId="0" xfId="0" applyFont="1" applyFill="1" applyAlignment="1" applyProtection="1">
      <alignment horizontal="center" shrinkToFit="1"/>
      <protection locked="0"/>
    </xf>
    <xf numFmtId="0" fontId="29" fillId="8" borderId="18" xfId="0" applyFont="1" applyFill="1" applyBorder="1" applyAlignment="1" applyProtection="1">
      <alignment horizontal="center" vertical="center" wrapText="1"/>
    </xf>
    <xf numFmtId="0" fontId="29" fillId="8" borderId="16" xfId="0" applyFont="1" applyFill="1" applyBorder="1" applyAlignment="1" applyProtection="1">
      <alignment horizontal="center" vertical="center" wrapText="1"/>
    </xf>
    <xf numFmtId="0" fontId="29" fillId="8" borderId="20" xfId="0" applyFont="1" applyFill="1" applyBorder="1" applyAlignment="1" applyProtection="1">
      <alignment horizontal="center" vertical="center" wrapText="1"/>
    </xf>
    <xf numFmtId="0" fontId="29" fillId="8" borderId="19" xfId="0" applyFont="1" applyFill="1" applyBorder="1" applyAlignment="1" applyProtection="1">
      <alignment horizontal="center" vertical="center" wrapText="1"/>
    </xf>
    <xf numFmtId="0" fontId="29" fillId="8" borderId="17" xfId="0" applyFont="1" applyFill="1" applyBorder="1" applyAlignment="1" applyProtection="1">
      <alignment horizontal="center" vertical="center" wrapText="1"/>
    </xf>
    <xf numFmtId="0" fontId="29" fillId="8" borderId="21" xfId="0" applyFont="1" applyFill="1" applyBorder="1" applyAlignment="1" applyProtection="1">
      <alignment horizontal="center" vertical="center" wrapText="1"/>
    </xf>
    <xf numFmtId="0" fontId="29" fillId="8" borderId="22" xfId="0" applyFont="1" applyFill="1" applyBorder="1" applyAlignment="1" applyProtection="1">
      <alignment horizontal="center" vertical="center" wrapText="1"/>
    </xf>
    <xf numFmtId="0" fontId="29" fillId="8" borderId="0" xfId="0" applyFont="1" applyFill="1" applyBorder="1" applyAlignment="1" applyProtection="1">
      <alignment horizontal="center" vertical="center" wrapText="1"/>
    </xf>
    <xf numFmtId="0" fontId="0" fillId="0" borderId="0" xfId="0" applyAlignment="1" applyProtection="1">
      <alignment horizontal="left" vertical="top" wrapText="1" indent="1"/>
    </xf>
    <xf numFmtId="0" fontId="0" fillId="4" borderId="0" xfId="0" applyFill="1" applyAlignment="1" applyProtection="1">
      <alignment horizontal="center"/>
      <protection locked="0"/>
    </xf>
    <xf numFmtId="0" fontId="0" fillId="4" borderId="0" xfId="0" applyFill="1" applyAlignment="1" applyProtection="1">
      <alignment horizontal="center" wrapText="1"/>
      <protection locked="0"/>
    </xf>
    <xf numFmtId="0" fontId="0" fillId="0" borderId="0" xfId="0" applyAlignment="1" applyProtection="1">
      <alignment horizontal="center"/>
    </xf>
    <xf numFmtId="0" fontId="4" fillId="0" borderId="0" xfId="0" applyFont="1" applyAlignment="1" applyProtection="1">
      <alignment horizontal="center"/>
    </xf>
    <xf numFmtId="0" fontId="4" fillId="0" borderId="0" xfId="0" applyFont="1" applyAlignment="1" applyProtection="1">
      <alignment horizontal="justify" vertical="top" wrapText="1"/>
    </xf>
    <xf numFmtId="0" fontId="13" fillId="0" borderId="9" xfId="0" applyFont="1" applyBorder="1" applyAlignment="1" applyProtection="1">
      <alignment horizontal="left" vertical="top" wrapText="1"/>
    </xf>
    <xf numFmtId="0" fontId="13" fillId="0" borderId="10" xfId="0" applyFont="1" applyBorder="1" applyAlignment="1" applyProtection="1">
      <alignment horizontal="left" vertical="top" wrapText="1"/>
    </xf>
    <xf numFmtId="0" fontId="13" fillId="0" borderId="11" xfId="0" applyFont="1" applyBorder="1" applyAlignment="1" applyProtection="1">
      <alignment horizontal="left" vertical="top" wrapText="1"/>
    </xf>
    <xf numFmtId="0" fontId="15" fillId="0" borderId="12" xfId="0" applyFont="1" applyBorder="1" applyAlignment="1" applyProtection="1">
      <alignment horizontal="center" vertical="center" wrapText="1"/>
    </xf>
    <xf numFmtId="0" fontId="31" fillId="0" borderId="0" xfId="0" applyFont="1" applyAlignment="1" applyProtection="1">
      <alignment horizontal="left" vertical="top" wrapText="1"/>
    </xf>
    <xf numFmtId="0" fontId="4" fillId="0" borderId="0" xfId="0" applyFont="1" applyAlignment="1" applyProtection="1">
      <alignment horizontal="left" vertical="top" wrapText="1"/>
    </xf>
    <xf numFmtId="0" fontId="17" fillId="0" borderId="3" xfId="0" applyFont="1" applyBorder="1" applyAlignment="1" applyProtection="1">
      <alignment horizontal="center" vertical="center" wrapText="1"/>
    </xf>
    <xf numFmtId="0" fontId="17" fillId="0" borderId="5" xfId="0" applyFont="1" applyBorder="1" applyAlignment="1" applyProtection="1">
      <alignment horizontal="center" vertical="center" wrapText="1"/>
    </xf>
  </cellXfs>
  <cellStyles count="1">
    <cellStyle name="Normal" xfId="0" builtinId="0"/>
  </cellStyles>
  <dxfs count="3">
    <dxf>
      <font>
        <color rgb="FFFFFFCC"/>
      </font>
    </dxf>
    <dxf>
      <font>
        <color rgb="FFFFFFCC"/>
      </font>
    </dxf>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C695873-5EE1-46B4-9AA7-4A208029A7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7DCB5-EC4D-4D13-B875-25764E302E62}">
  <sheetPr>
    <pageSetUpPr fitToPage="1"/>
  </sheetPr>
  <dimension ref="A2:L42"/>
  <sheetViews>
    <sheetView tabSelected="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7" customFormat="1" ht="108.75" customHeight="1" x14ac:dyDescent="0.25">
      <c r="A2" s="131" t="s">
        <v>21</v>
      </c>
      <c r="B2" s="131"/>
      <c r="C2" s="131"/>
      <c r="D2" s="131"/>
      <c r="E2" s="131"/>
      <c r="F2" s="131"/>
      <c r="G2" s="131"/>
      <c r="H2" s="131"/>
      <c r="I2" s="131"/>
    </row>
    <row r="5" spans="1:9" x14ac:dyDescent="0.25">
      <c r="D5" s="13"/>
      <c r="E5" s="13"/>
      <c r="F5" s="14"/>
      <c r="G5" s="14"/>
      <c r="H5" s="14"/>
      <c r="I5" s="15" t="s">
        <v>65</v>
      </c>
    </row>
    <row r="6" spans="1:9" x14ac:dyDescent="0.25">
      <c r="D6" s="13"/>
      <c r="E6" s="13"/>
      <c r="F6" s="14"/>
      <c r="G6" s="14"/>
      <c r="H6" s="14"/>
      <c r="I6" s="15"/>
    </row>
    <row r="7" spans="1:9" x14ac:dyDescent="0.25">
      <c r="D7" s="13"/>
      <c r="E7" s="13"/>
      <c r="F7" s="14"/>
      <c r="G7" s="14"/>
      <c r="H7" s="14"/>
      <c r="I7" s="16" t="s">
        <v>64</v>
      </c>
    </row>
    <row r="8" spans="1:9" ht="24.95" customHeight="1" x14ac:dyDescent="0.25"/>
    <row r="9" spans="1:9" ht="18.75" x14ac:dyDescent="0.3">
      <c r="A9" s="132" t="s">
        <v>22</v>
      </c>
      <c r="B9" s="132"/>
      <c r="C9" s="132"/>
      <c r="D9" s="132"/>
      <c r="E9" s="132"/>
      <c r="F9" s="132"/>
      <c r="G9" s="132"/>
      <c r="H9" s="132"/>
      <c r="I9" s="132"/>
    </row>
    <row r="10" spans="1:9" ht="15" customHeight="1" x14ac:dyDescent="0.25"/>
    <row r="11" spans="1:9" ht="15" customHeight="1" x14ac:dyDescent="0.25"/>
    <row r="12" spans="1:9" x14ac:dyDescent="0.25">
      <c r="A12" s="72" t="s">
        <v>23</v>
      </c>
      <c r="B12" s="133"/>
      <c r="C12" s="133"/>
      <c r="D12" s="133"/>
      <c r="E12" s="133"/>
      <c r="F12" s="134" t="s">
        <v>66</v>
      </c>
      <c r="G12" s="134"/>
      <c r="H12" s="134"/>
      <c r="I12" s="69"/>
    </row>
    <row r="13" spans="1:9" x14ac:dyDescent="0.25">
      <c r="A13" s="73" t="s">
        <v>72</v>
      </c>
      <c r="B13" s="137" t="s">
        <v>73</v>
      </c>
      <c r="C13" s="137"/>
      <c r="D13" s="137"/>
      <c r="E13" s="137"/>
      <c r="F13" s="18"/>
      <c r="G13" s="18"/>
      <c r="H13" s="18"/>
      <c r="I13" s="17"/>
    </row>
    <row r="14" spans="1:9" x14ac:dyDescent="0.25">
      <c r="A14" s="72" t="s">
        <v>67</v>
      </c>
      <c r="B14" s="66"/>
      <c r="C14" s="70"/>
      <c r="D14" s="66"/>
      <c r="E14" s="134" t="s">
        <v>68</v>
      </c>
      <c r="F14" s="134"/>
      <c r="G14" s="135"/>
      <c r="H14" s="135"/>
      <c r="I14" s="135"/>
    </row>
    <row r="15" spans="1:9" ht="15" customHeight="1" x14ac:dyDescent="0.25">
      <c r="A15" s="74"/>
    </row>
    <row r="16" spans="1:9" ht="15" customHeight="1" x14ac:dyDescent="0.25">
      <c r="A16" s="75" t="s">
        <v>69</v>
      </c>
      <c r="B16" s="13"/>
      <c r="C16" s="136"/>
      <c r="D16" s="136"/>
      <c r="E16" s="136"/>
      <c r="F16" s="136"/>
      <c r="G16" s="136"/>
      <c r="H16" s="67" t="s">
        <v>70</v>
      </c>
      <c r="I16" s="69"/>
    </row>
    <row r="17" spans="1:12" ht="15" customHeight="1" x14ac:dyDescent="0.25">
      <c r="A17" s="74"/>
    </row>
    <row r="18" spans="1:12" x14ac:dyDescent="0.25">
      <c r="A18" s="72" t="s">
        <v>71</v>
      </c>
      <c r="B18" s="68"/>
      <c r="C18" s="138"/>
      <c r="D18" s="138"/>
      <c r="E18" s="13"/>
      <c r="F18" s="71" t="s">
        <v>75</v>
      </c>
      <c r="G18" s="135"/>
      <c r="H18" s="135"/>
      <c r="I18" s="135"/>
    </row>
    <row r="19" spans="1:12" x14ac:dyDescent="0.25">
      <c r="A19" s="74"/>
      <c r="B19" s="18"/>
      <c r="C19" s="18" t="s">
        <v>74</v>
      </c>
      <c r="D19" s="18"/>
      <c r="E19" s="18"/>
      <c r="G19" s="137" t="s">
        <v>24</v>
      </c>
      <c r="H19" s="137"/>
      <c r="I19" s="137"/>
    </row>
    <row r="20" spans="1:12" x14ac:dyDescent="0.25">
      <c r="A20" s="72" t="s">
        <v>25</v>
      </c>
      <c r="B20" s="69"/>
      <c r="C20" s="134" t="s">
        <v>26</v>
      </c>
      <c r="D20" s="134"/>
      <c r="E20" s="139"/>
      <c r="F20" s="139"/>
      <c r="G20" s="139"/>
      <c r="H20" s="67" t="s">
        <v>82</v>
      </c>
      <c r="I20" s="69"/>
    </row>
    <row r="21" spans="1:12" s="19" customFormat="1" x14ac:dyDescent="0.25">
      <c r="A21" s="76"/>
      <c r="B21" s="20"/>
      <c r="C21" s="21"/>
      <c r="D21" s="21"/>
      <c r="E21" s="22"/>
      <c r="F21" s="22"/>
      <c r="G21" s="22"/>
      <c r="H21" s="22"/>
      <c r="I21" s="22"/>
    </row>
    <row r="22" spans="1:12" ht="15" customHeight="1" x14ac:dyDescent="0.25">
      <c r="A22" s="75" t="s">
        <v>69</v>
      </c>
      <c r="B22" s="13"/>
      <c r="C22" s="136"/>
      <c r="D22" s="136"/>
      <c r="E22" s="136"/>
      <c r="F22" s="136"/>
      <c r="G22" s="136"/>
      <c r="H22" s="67" t="s">
        <v>83</v>
      </c>
      <c r="I22" s="69"/>
    </row>
    <row r="23" spans="1:12" ht="15" customHeight="1" x14ac:dyDescent="0.25"/>
    <row r="24" spans="1:12" ht="15" customHeight="1" x14ac:dyDescent="0.25">
      <c r="A24" s="74" t="s">
        <v>76</v>
      </c>
      <c r="B24" s="74"/>
      <c r="C24" s="74"/>
      <c r="D24" s="74"/>
      <c r="E24" s="74"/>
      <c r="F24" s="74"/>
      <c r="G24" s="74"/>
      <c r="H24" s="74"/>
      <c r="I24" s="74"/>
    </row>
    <row r="25" spans="1:12" x14ac:dyDescent="0.25">
      <c r="A25" s="77" t="str">
        <f>+RIGHT(I7,12)&amp;" - "&amp;I5</f>
        <v>S/00747/2026 -    “Sustitución tramo vallado perimetral Centro Emisor Huerta Salama MELILLA"</v>
      </c>
      <c r="B25" s="78"/>
      <c r="C25" s="78"/>
      <c r="D25" s="78"/>
      <c r="E25" s="78"/>
      <c r="F25" s="78"/>
      <c r="G25" s="78"/>
      <c r="H25" s="78"/>
      <c r="I25" s="78"/>
    </row>
    <row r="26" spans="1:12" ht="15" customHeight="1" x14ac:dyDescent="0.25">
      <c r="A26" s="78"/>
      <c r="B26" s="78"/>
      <c r="C26" s="78"/>
      <c r="D26" s="78"/>
      <c r="E26" s="78"/>
      <c r="F26" s="78"/>
      <c r="G26" s="78"/>
      <c r="H26" s="78"/>
      <c r="I26" s="78"/>
    </row>
    <row r="27" spans="1:12" ht="56.25" customHeight="1" x14ac:dyDescent="0.25">
      <c r="A27" s="148" t="s">
        <v>77</v>
      </c>
      <c r="B27" s="148"/>
      <c r="C27" s="148"/>
      <c r="D27" s="148"/>
      <c r="E27" s="148"/>
      <c r="F27" s="148"/>
      <c r="G27" s="148"/>
      <c r="H27" s="148"/>
      <c r="I27" s="148"/>
    </row>
    <row r="28" spans="1:12" ht="15" customHeight="1" x14ac:dyDescent="0.25">
      <c r="A28" s="78"/>
      <c r="B28" s="78"/>
      <c r="C28" s="78"/>
      <c r="D28" s="78"/>
      <c r="E28" s="78"/>
      <c r="F28" s="78"/>
      <c r="G28" s="78"/>
      <c r="H28" s="78"/>
      <c r="I28" s="78"/>
    </row>
    <row r="29" spans="1:12" ht="15" customHeight="1" x14ac:dyDescent="0.25">
      <c r="A29" s="77" t="s">
        <v>78</v>
      </c>
      <c r="B29" s="78"/>
      <c r="C29" s="78"/>
      <c r="D29" s="78"/>
      <c r="E29" s="78"/>
      <c r="F29" s="78"/>
      <c r="G29" s="78"/>
      <c r="H29" s="78"/>
      <c r="I29" s="74"/>
    </row>
    <row r="30" spans="1:12" ht="15" customHeight="1" thickBot="1" x14ac:dyDescent="0.3">
      <c r="A30" s="7"/>
      <c r="B30" s="7"/>
      <c r="C30" s="7"/>
      <c r="D30" s="7"/>
      <c r="E30" s="7"/>
      <c r="F30" s="7"/>
      <c r="G30" s="7"/>
      <c r="H30" s="7"/>
    </row>
    <row r="31" spans="1:12" ht="15" customHeight="1" thickTop="1" x14ac:dyDescent="0.25">
      <c r="A31" s="7"/>
      <c r="B31" s="140" t="s">
        <v>79</v>
      </c>
      <c r="C31" s="141"/>
      <c r="D31" s="141"/>
      <c r="E31" s="141"/>
      <c r="F31" s="142"/>
      <c r="G31" s="146" t="s">
        <v>80</v>
      </c>
      <c r="H31" s="147"/>
      <c r="I31" s="7"/>
      <c r="J31" s="7"/>
      <c r="K31" s="7"/>
      <c r="L31" s="7"/>
    </row>
    <row r="32" spans="1:12" ht="15" customHeight="1" thickBot="1" x14ac:dyDescent="0.3">
      <c r="A32" s="7"/>
      <c r="B32" s="143"/>
      <c r="C32" s="144"/>
      <c r="D32" s="144"/>
      <c r="E32" s="144"/>
      <c r="F32" s="145"/>
      <c r="G32" s="146" t="s">
        <v>81</v>
      </c>
      <c r="H32" s="147"/>
      <c r="I32" s="7"/>
      <c r="J32" s="7"/>
      <c r="K32" s="7"/>
      <c r="L32" s="7"/>
    </row>
    <row r="33" spans="1:12" ht="30" customHeight="1" thickBot="1" x14ac:dyDescent="0.3">
      <c r="A33" s="7"/>
      <c r="B33" s="128" t="str">
        <f>+I5</f>
        <v xml:space="preserve">   “Sustitución tramo vallado perimetral Centro Emisor Huerta Salama MELILLA"</v>
      </c>
      <c r="C33" s="128"/>
      <c r="D33" s="128"/>
      <c r="E33" s="128"/>
      <c r="F33" s="129"/>
      <c r="G33" s="126" t="str">
        <f>+IFERROR(IF(ISNUMBER('Anexo I Tabla Desglose Precio'!J38),IF('Anexo I Tabla Desglose Precio'!J38&lt;=38987.38,'Anexo I Tabla Desglose Precio'!J38,"ERROR: no debe superar 38.987,38"),"revisar desglose precio"),"desglose precio incompleto/incorrecto")</f>
        <v>revisar desglose precio</v>
      </c>
      <c r="H33" s="127"/>
      <c r="I33" s="7"/>
      <c r="J33" s="7"/>
      <c r="K33" s="7"/>
      <c r="L33" s="7"/>
    </row>
    <row r="34" spans="1:12" ht="15" customHeight="1" x14ac:dyDescent="0.25">
      <c r="A34" s="7"/>
      <c r="B34" s="7"/>
      <c r="C34" s="7"/>
      <c r="D34" s="7"/>
      <c r="E34" s="7"/>
      <c r="F34" s="7"/>
      <c r="G34" s="7"/>
      <c r="H34" s="7"/>
    </row>
    <row r="35" spans="1:12" ht="15" customHeight="1" x14ac:dyDescent="0.25">
      <c r="A35" s="7"/>
      <c r="B35" s="7"/>
      <c r="C35" s="7"/>
      <c r="D35" s="7"/>
      <c r="E35" s="7"/>
      <c r="F35" s="7"/>
      <c r="G35" s="7"/>
      <c r="H35" s="7"/>
      <c r="I35" s="7"/>
    </row>
    <row r="36" spans="1:12" x14ac:dyDescent="0.25">
      <c r="A36" s="77" t="s">
        <v>27</v>
      </c>
      <c r="B36" s="7"/>
      <c r="C36" s="7"/>
      <c r="D36" s="7"/>
      <c r="E36" s="7"/>
      <c r="F36" s="7"/>
      <c r="G36" s="7"/>
      <c r="H36" s="7"/>
      <c r="I36" s="7"/>
    </row>
    <row r="37" spans="1:12" ht="8.1" customHeight="1" x14ac:dyDescent="0.25">
      <c r="A37" s="7"/>
      <c r="B37" s="7"/>
      <c r="C37" s="7"/>
      <c r="D37" s="7"/>
      <c r="E37" s="7"/>
      <c r="F37" s="7"/>
      <c r="G37" s="7"/>
      <c r="H37" s="7"/>
      <c r="I37" s="7"/>
    </row>
    <row r="42" spans="1:12" x14ac:dyDescent="0.25">
      <c r="B42" s="130" t="s">
        <v>28</v>
      </c>
      <c r="C42" s="130"/>
      <c r="D42" s="130"/>
      <c r="E42" s="130"/>
      <c r="F42" s="130"/>
      <c r="G42" s="130"/>
    </row>
  </sheetData>
  <sheetProtection algorithmName="SHA-512" hashValue="NskBR/Ro8MVmg+TnCHT+Ew/aF8ar2//Z3A4+EDuMX4gld0h8gQeLoSTcCZJ5qmY6flf2ge9CFaCsw5uoA3bKhw==" saltValue="FwabFOQb/bp5pyWy93m2uw==" spinCount="100000" sheet="1" objects="1" scenarios="1" selectLockedCells="1"/>
  <mergeCells count="21">
    <mergeCell ref="B31:F32"/>
    <mergeCell ref="G31:H31"/>
    <mergeCell ref="G32:H32"/>
    <mergeCell ref="A27:I27"/>
    <mergeCell ref="C20:D20"/>
    <mergeCell ref="G33:H33"/>
    <mergeCell ref="B33:F33"/>
    <mergeCell ref="B42:G42"/>
    <mergeCell ref="A2:I2"/>
    <mergeCell ref="A9:I9"/>
    <mergeCell ref="B12:E12"/>
    <mergeCell ref="F12:H12"/>
    <mergeCell ref="E14:F14"/>
    <mergeCell ref="G14:I14"/>
    <mergeCell ref="C16:G16"/>
    <mergeCell ref="B13:E13"/>
    <mergeCell ref="C18:D18"/>
    <mergeCell ref="G18:I18"/>
    <mergeCell ref="G19:I19"/>
    <mergeCell ref="E20:G20"/>
    <mergeCell ref="C22:G22"/>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3AC45-3B2E-44EC-B964-C40942CE590A}">
  <sheetPr>
    <pageSetUpPr fitToPage="1"/>
  </sheetPr>
  <dimension ref="A1:J49"/>
  <sheetViews>
    <sheetView zoomScaleNormal="100" workbookViewId="0">
      <pane ySplit="6" topLeftCell="A7" activePane="bottomLeft" state="frozen"/>
      <selection pane="bottomLeft" activeCell="I7" sqref="I7"/>
    </sheetView>
  </sheetViews>
  <sheetFormatPr baseColWidth="10" defaultRowHeight="15" x14ac:dyDescent="0.25"/>
  <cols>
    <col min="1" max="1" width="6.7109375" style="1" bestFit="1" customWidth="1"/>
    <col min="2" max="2" width="7.42578125" style="1" customWidth="1"/>
    <col min="3" max="3" width="3.5703125" style="1" bestFit="1" customWidth="1"/>
    <col min="4" max="4" width="31.42578125" style="1" customWidth="1"/>
    <col min="5" max="5" width="17" style="1" bestFit="1" customWidth="1"/>
    <col min="6" max="6" width="8.5703125" style="1" bestFit="1" customWidth="1"/>
    <col min="7" max="7" width="8.42578125" style="1" customWidth="1"/>
    <col min="8" max="8" width="7.7109375" style="1" bestFit="1" customWidth="1"/>
    <col min="9" max="9" width="10.85546875" style="1" customWidth="1"/>
    <col min="10" max="10" width="12" style="1" bestFit="1" customWidth="1"/>
    <col min="11" max="16384" width="11.42578125" style="1"/>
  </cols>
  <sheetData>
    <row r="1" spans="1:10" ht="73.5" customHeight="1" thickBot="1" x14ac:dyDescent="0.3">
      <c r="A1" s="154" t="s">
        <v>16</v>
      </c>
      <c r="B1" s="155"/>
      <c r="C1" s="155"/>
      <c r="D1" s="155"/>
      <c r="E1" s="155"/>
      <c r="F1" s="155"/>
      <c r="G1" s="155"/>
      <c r="H1" s="155"/>
      <c r="I1" s="155"/>
      <c r="J1" s="156"/>
    </row>
    <row r="2" spans="1:10" ht="60" customHeight="1" x14ac:dyDescent="0.25">
      <c r="A2" s="157" t="s">
        <v>84</v>
      </c>
      <c r="B2" s="157"/>
      <c r="C2" s="157"/>
      <c r="D2" s="157"/>
      <c r="E2" s="157"/>
      <c r="F2" s="157"/>
      <c r="G2" s="157"/>
      <c r="H2" s="157"/>
      <c r="I2" s="157"/>
      <c r="J2" s="157"/>
    </row>
    <row r="3" spans="1:10" x14ac:dyDescent="0.25">
      <c r="A3" s="82"/>
      <c r="B3" s="82"/>
      <c r="C3" s="82"/>
      <c r="D3" s="82"/>
      <c r="E3" s="82"/>
      <c r="F3" s="82"/>
      <c r="G3" s="82"/>
      <c r="H3" s="82"/>
      <c r="I3" s="82"/>
      <c r="J3" s="82"/>
    </row>
    <row r="4" spans="1:10" x14ac:dyDescent="0.25">
      <c r="A4" s="83" t="s">
        <v>85</v>
      </c>
      <c r="B4" s="82"/>
      <c r="C4" s="82"/>
      <c r="D4" s="82"/>
      <c r="E4" s="82"/>
      <c r="F4" s="82"/>
      <c r="G4" s="82"/>
      <c r="H4" s="82"/>
      <c r="I4" s="82"/>
      <c r="J4" s="82"/>
    </row>
    <row r="5" spans="1:10" x14ac:dyDescent="0.25">
      <c r="A5" s="25" t="s">
        <v>0</v>
      </c>
      <c r="B5" s="25" t="s">
        <v>1</v>
      </c>
      <c r="C5" s="25" t="s">
        <v>2</v>
      </c>
      <c r="D5" s="123" t="s">
        <v>3</v>
      </c>
      <c r="E5" s="25" t="s">
        <v>86</v>
      </c>
      <c r="F5" s="84" t="s">
        <v>14</v>
      </c>
      <c r="G5" s="25" t="s">
        <v>4</v>
      </c>
      <c r="H5" s="25" t="s">
        <v>5</v>
      </c>
      <c r="I5" s="25" t="s">
        <v>6</v>
      </c>
      <c r="J5" s="25" t="s">
        <v>20</v>
      </c>
    </row>
    <row r="6" spans="1:10" x14ac:dyDescent="0.25">
      <c r="A6" s="85" t="s">
        <v>87</v>
      </c>
      <c r="B6" s="85" t="s">
        <v>8</v>
      </c>
      <c r="C6" s="85" t="s">
        <v>10</v>
      </c>
      <c r="D6" s="86" t="s">
        <v>88</v>
      </c>
      <c r="E6" s="87"/>
      <c r="F6" s="88"/>
      <c r="G6" s="87"/>
      <c r="H6" s="89"/>
      <c r="I6" s="90"/>
      <c r="J6" s="90"/>
    </row>
    <row r="7" spans="1:10" x14ac:dyDescent="0.25">
      <c r="A7" s="91" t="s">
        <v>89</v>
      </c>
      <c r="B7" s="92" t="s">
        <v>9</v>
      </c>
      <c r="C7" s="92" t="s">
        <v>90</v>
      </c>
      <c r="D7" s="93" t="s">
        <v>91</v>
      </c>
      <c r="E7" s="94"/>
      <c r="F7" s="95"/>
      <c r="G7" s="94"/>
      <c r="H7" s="96">
        <v>1</v>
      </c>
      <c r="I7" s="116"/>
      <c r="J7" s="97">
        <f>+ROUND(TRUNC(H7,2)*TRUNC(I7,2),2)</f>
        <v>0</v>
      </c>
    </row>
    <row r="8" spans="1:10" ht="101.25" x14ac:dyDescent="0.25">
      <c r="A8" s="94"/>
      <c r="B8" s="94"/>
      <c r="C8" s="94"/>
      <c r="D8" s="93" t="s">
        <v>92</v>
      </c>
      <c r="E8" s="94"/>
      <c r="F8" s="95"/>
      <c r="G8" s="94"/>
      <c r="H8" s="94"/>
      <c r="I8" s="94"/>
      <c r="J8" s="94"/>
    </row>
    <row r="9" spans="1:10" x14ac:dyDescent="0.25">
      <c r="A9" s="94"/>
      <c r="B9" s="94"/>
      <c r="C9" s="94"/>
      <c r="D9" s="98" t="s">
        <v>93</v>
      </c>
      <c r="E9" s="92"/>
      <c r="F9" s="95">
        <v>1</v>
      </c>
      <c r="G9" s="96">
        <v>1</v>
      </c>
      <c r="H9" s="94"/>
      <c r="I9" s="94"/>
      <c r="J9" s="94"/>
    </row>
    <row r="10" spans="1:10" x14ac:dyDescent="0.25">
      <c r="A10" s="91" t="s">
        <v>94</v>
      </c>
      <c r="B10" s="92" t="s">
        <v>9</v>
      </c>
      <c r="C10" s="92" t="s">
        <v>95</v>
      </c>
      <c r="D10" s="93" t="s">
        <v>96</v>
      </c>
      <c r="E10" s="94"/>
      <c r="F10" s="95"/>
      <c r="G10" s="94"/>
      <c r="H10" s="96">
        <v>65</v>
      </c>
      <c r="I10" s="116"/>
      <c r="J10" s="97">
        <f>+ROUND(TRUNC(H10,2)*TRUNC(I10,2),2)</f>
        <v>0</v>
      </c>
    </row>
    <row r="11" spans="1:10" ht="67.5" x14ac:dyDescent="0.25">
      <c r="A11" s="94"/>
      <c r="B11" s="94"/>
      <c r="C11" s="94"/>
      <c r="D11" s="93" t="s">
        <v>97</v>
      </c>
      <c r="E11" s="94"/>
      <c r="F11" s="95"/>
      <c r="G11" s="94"/>
      <c r="H11" s="94"/>
      <c r="I11" s="94"/>
      <c r="J11" s="94"/>
    </row>
    <row r="12" spans="1:10" ht="22.5" x14ac:dyDescent="0.25">
      <c r="A12" s="91" t="s">
        <v>98</v>
      </c>
      <c r="B12" s="92" t="s">
        <v>9</v>
      </c>
      <c r="C12" s="92" t="s">
        <v>95</v>
      </c>
      <c r="D12" s="93" t="s">
        <v>99</v>
      </c>
      <c r="E12" s="94"/>
      <c r="F12" s="95"/>
      <c r="G12" s="94"/>
      <c r="H12" s="96">
        <v>65</v>
      </c>
      <c r="I12" s="116"/>
      <c r="J12" s="97">
        <f>+ROUND(TRUNC(H12,2)*TRUNC(I12,2),2)</f>
        <v>0</v>
      </c>
    </row>
    <row r="13" spans="1:10" ht="270" x14ac:dyDescent="0.25">
      <c r="A13" s="94"/>
      <c r="B13" s="94"/>
      <c r="C13" s="94"/>
      <c r="D13" s="93" t="s">
        <v>137</v>
      </c>
      <c r="E13" s="94"/>
      <c r="F13" s="95"/>
      <c r="G13" s="94"/>
      <c r="H13" s="94"/>
      <c r="I13" s="94"/>
      <c r="J13" s="94"/>
    </row>
    <row r="14" spans="1:10" x14ac:dyDescent="0.25">
      <c r="A14" s="91" t="s">
        <v>100</v>
      </c>
      <c r="B14" s="92" t="s">
        <v>9</v>
      </c>
      <c r="C14" s="92" t="s">
        <v>95</v>
      </c>
      <c r="D14" s="93" t="s">
        <v>101</v>
      </c>
      <c r="E14" s="94"/>
      <c r="F14" s="95"/>
      <c r="G14" s="94"/>
      <c r="H14" s="96">
        <v>65</v>
      </c>
      <c r="I14" s="116"/>
      <c r="J14" s="97">
        <f>+ROUND(TRUNC(H14,2)*TRUNC(I14,2),2)</f>
        <v>0</v>
      </c>
    </row>
    <row r="15" spans="1:10" ht="191.25" x14ac:dyDescent="0.25">
      <c r="A15" s="94"/>
      <c r="B15" s="94"/>
      <c r="C15" s="94"/>
      <c r="D15" s="93" t="s">
        <v>138</v>
      </c>
      <c r="E15" s="94"/>
      <c r="F15" s="95"/>
      <c r="G15" s="94"/>
      <c r="H15" s="94"/>
      <c r="I15" s="94"/>
      <c r="J15" s="94"/>
    </row>
    <row r="16" spans="1:10" x14ac:dyDescent="0.25">
      <c r="A16" s="99" t="s">
        <v>102</v>
      </c>
      <c r="B16" s="99" t="s">
        <v>9</v>
      </c>
      <c r="C16" s="99" t="s">
        <v>11</v>
      </c>
      <c r="D16" s="100" t="s">
        <v>103</v>
      </c>
      <c r="E16" s="101"/>
      <c r="F16" s="102"/>
      <c r="G16" s="101"/>
      <c r="H16" s="81">
        <v>1</v>
      </c>
      <c r="I16" s="81">
        <f>+IF(AND(OR(J36&lt;&gt;0,J37&lt;&gt;0),(+ABS(I36)+ABS(I37)=0)),3500,IF(OR(I36&lt;&gt;0,I37&lt;&gt;0),+ROUND(3500*(1+I36+I37),2),4165))</f>
        <v>4165</v>
      </c>
      <c r="J16" s="81">
        <f>+ROUND(TRUNC(H16,2)*TRUNC(I16,2),2)</f>
        <v>4165</v>
      </c>
    </row>
    <row r="17" spans="1:10" ht="112.5" x14ac:dyDescent="0.25">
      <c r="A17" s="94"/>
      <c r="B17" s="94"/>
      <c r="C17" s="94"/>
      <c r="D17" s="93" t="s">
        <v>104</v>
      </c>
      <c r="E17" s="94"/>
      <c r="F17" s="95"/>
      <c r="G17" s="94"/>
      <c r="H17" s="94"/>
      <c r="I17" s="94"/>
      <c r="J17" s="94"/>
    </row>
    <row r="18" spans="1:10" x14ac:dyDescent="0.25">
      <c r="A18" s="94"/>
      <c r="B18" s="103" t="s">
        <v>105</v>
      </c>
      <c r="C18" s="94"/>
      <c r="D18" s="104"/>
      <c r="E18" s="94" t="s">
        <v>106</v>
      </c>
      <c r="F18" s="95"/>
      <c r="G18" s="105" t="s">
        <v>107</v>
      </c>
      <c r="H18" s="106"/>
      <c r="I18" s="107"/>
      <c r="J18" s="108">
        <f>SUM(J7:J17)</f>
        <v>4165</v>
      </c>
    </row>
    <row r="19" spans="1:10" x14ac:dyDescent="0.25">
      <c r="A19" s="85" t="s">
        <v>108</v>
      </c>
      <c r="B19" s="85" t="s">
        <v>8</v>
      </c>
      <c r="C19" s="85" t="s">
        <v>10</v>
      </c>
      <c r="D19" s="86" t="s">
        <v>109</v>
      </c>
      <c r="E19" s="87"/>
      <c r="F19" s="88"/>
      <c r="G19" s="87"/>
      <c r="H19" s="89"/>
      <c r="I19" s="90"/>
      <c r="J19" s="90"/>
    </row>
    <row r="20" spans="1:10" x14ac:dyDescent="0.25">
      <c r="A20" s="91" t="s">
        <v>110</v>
      </c>
      <c r="B20" s="92" t="s">
        <v>9</v>
      </c>
      <c r="C20" s="92" t="s">
        <v>111</v>
      </c>
      <c r="D20" s="93" t="s">
        <v>112</v>
      </c>
      <c r="E20" s="94"/>
      <c r="F20" s="95"/>
      <c r="G20" s="94"/>
      <c r="H20" s="96">
        <v>1</v>
      </c>
      <c r="I20" s="116"/>
      <c r="J20" s="97">
        <f>+ROUND(TRUNC(H20,2)*TRUNC(I20,2),2)</f>
        <v>0</v>
      </c>
    </row>
    <row r="21" spans="1:10" ht="78.75" x14ac:dyDescent="0.25">
      <c r="A21" s="94"/>
      <c r="B21" s="94"/>
      <c r="C21" s="94"/>
      <c r="D21" s="93" t="s">
        <v>113</v>
      </c>
      <c r="E21" s="94"/>
      <c r="F21" s="95"/>
      <c r="G21" s="94"/>
      <c r="H21" s="94"/>
      <c r="I21" s="94"/>
      <c r="J21" s="94"/>
    </row>
    <row r="22" spans="1:10" x14ac:dyDescent="0.25">
      <c r="A22" s="94"/>
      <c r="B22" s="103" t="s">
        <v>105</v>
      </c>
      <c r="C22" s="94"/>
      <c r="D22" s="104"/>
      <c r="E22" s="94" t="s">
        <v>114</v>
      </c>
      <c r="F22" s="95"/>
      <c r="G22" s="105" t="s">
        <v>115</v>
      </c>
      <c r="H22" s="106"/>
      <c r="I22" s="107"/>
      <c r="J22" s="108">
        <f>SUM(J20:J21)</f>
        <v>0</v>
      </c>
    </row>
    <row r="23" spans="1:10" x14ac:dyDescent="0.25">
      <c r="A23" s="85" t="s">
        <v>116</v>
      </c>
      <c r="B23" s="85" t="s">
        <v>8</v>
      </c>
      <c r="C23" s="85" t="s">
        <v>10</v>
      </c>
      <c r="D23" s="86" t="s">
        <v>117</v>
      </c>
      <c r="E23" s="87"/>
      <c r="F23" s="88"/>
      <c r="G23" s="87"/>
      <c r="H23" s="89"/>
      <c r="I23" s="90"/>
      <c r="J23" s="90"/>
    </row>
    <row r="24" spans="1:10" x14ac:dyDescent="0.25">
      <c r="A24" s="91" t="s">
        <v>118</v>
      </c>
      <c r="B24" s="92" t="s">
        <v>9</v>
      </c>
      <c r="C24" s="92" t="s">
        <v>111</v>
      </c>
      <c r="D24" s="93" t="s">
        <v>117</v>
      </c>
      <c r="E24" s="94"/>
      <c r="F24" s="95"/>
      <c r="G24" s="94"/>
      <c r="H24" s="96">
        <v>1</v>
      </c>
      <c r="I24" s="116"/>
      <c r="J24" s="97">
        <f>+ROUND(TRUNC(H24,2)*TRUNC(I24,2),2)</f>
        <v>0</v>
      </c>
    </row>
    <row r="25" spans="1:10" ht="303.75" x14ac:dyDescent="0.25">
      <c r="A25" s="94"/>
      <c r="B25" s="94"/>
      <c r="C25" s="94"/>
      <c r="D25" s="93" t="s">
        <v>119</v>
      </c>
      <c r="E25" s="94"/>
      <c r="F25" s="95"/>
      <c r="G25" s="94"/>
      <c r="H25" s="94"/>
      <c r="I25" s="94"/>
      <c r="J25" s="94"/>
    </row>
    <row r="26" spans="1:10" x14ac:dyDescent="0.25">
      <c r="A26" s="94"/>
      <c r="B26" s="103" t="s">
        <v>105</v>
      </c>
      <c r="C26" s="94"/>
      <c r="D26" s="104"/>
      <c r="E26" s="94" t="s">
        <v>120</v>
      </c>
      <c r="F26" s="95"/>
      <c r="G26" s="105" t="s">
        <v>121</v>
      </c>
      <c r="H26" s="106"/>
      <c r="I26" s="107"/>
      <c r="J26" s="108">
        <f>SUM(J24:J25)</f>
        <v>0</v>
      </c>
    </row>
    <row r="27" spans="1:10" x14ac:dyDescent="0.25">
      <c r="A27" s="85" t="s">
        <v>122</v>
      </c>
      <c r="B27" s="85" t="s">
        <v>8</v>
      </c>
      <c r="C27" s="85" t="s">
        <v>10</v>
      </c>
      <c r="D27" s="86" t="s">
        <v>13</v>
      </c>
      <c r="E27" s="87"/>
      <c r="F27" s="88"/>
      <c r="G27" s="87"/>
      <c r="H27" s="89"/>
      <c r="I27" s="90"/>
      <c r="J27" s="90"/>
    </row>
    <row r="28" spans="1:10" x14ac:dyDescent="0.25">
      <c r="A28" s="91" t="s">
        <v>123</v>
      </c>
      <c r="B28" s="92" t="s">
        <v>9</v>
      </c>
      <c r="C28" s="92" t="s">
        <v>10</v>
      </c>
      <c r="D28" s="93" t="s">
        <v>13</v>
      </c>
      <c r="E28" s="94"/>
      <c r="F28" s="95"/>
      <c r="G28" s="94"/>
      <c r="H28" s="96">
        <v>1</v>
      </c>
      <c r="I28" s="116"/>
      <c r="J28" s="97">
        <f>+ROUND(TRUNC(H28,2)*TRUNC(I28,2),2)</f>
        <v>0</v>
      </c>
    </row>
    <row r="29" spans="1:10" ht="123.75" x14ac:dyDescent="0.25">
      <c r="A29" s="94"/>
      <c r="B29" s="94"/>
      <c r="C29" s="94"/>
      <c r="D29" s="93" t="s">
        <v>124</v>
      </c>
      <c r="E29" s="94"/>
      <c r="F29" s="95"/>
      <c r="G29" s="94"/>
      <c r="H29" s="94"/>
      <c r="I29" s="94"/>
      <c r="J29" s="94"/>
    </row>
    <row r="30" spans="1:10" x14ac:dyDescent="0.25">
      <c r="A30" s="94"/>
      <c r="B30" s="103" t="s">
        <v>105</v>
      </c>
      <c r="C30" s="94"/>
      <c r="D30" s="104"/>
      <c r="E30" s="94" t="s">
        <v>125</v>
      </c>
      <c r="F30" s="95"/>
      <c r="G30" s="105" t="s">
        <v>126</v>
      </c>
      <c r="H30" s="107"/>
      <c r="I30" s="96"/>
      <c r="J30" s="108">
        <f>SUM(J28:J29)</f>
        <v>0</v>
      </c>
    </row>
    <row r="31" spans="1:10" x14ac:dyDescent="0.25">
      <c r="A31" s="85" t="s">
        <v>127</v>
      </c>
      <c r="B31" s="85" t="s">
        <v>8</v>
      </c>
      <c r="C31" s="85" t="s">
        <v>10</v>
      </c>
      <c r="D31" s="86" t="s">
        <v>12</v>
      </c>
      <c r="E31" s="87"/>
      <c r="F31" s="88"/>
      <c r="G31" s="87"/>
      <c r="H31" s="89"/>
      <c r="I31" s="90"/>
      <c r="J31" s="90"/>
    </row>
    <row r="32" spans="1:10" x14ac:dyDescent="0.25">
      <c r="A32" s="91" t="s">
        <v>128</v>
      </c>
      <c r="B32" s="92" t="s">
        <v>9</v>
      </c>
      <c r="C32" s="92" t="s">
        <v>111</v>
      </c>
      <c r="D32" s="93" t="s">
        <v>12</v>
      </c>
      <c r="E32" s="94"/>
      <c r="F32" s="95"/>
      <c r="G32" s="94"/>
      <c r="H32" s="96">
        <v>1</v>
      </c>
      <c r="I32" s="116"/>
      <c r="J32" s="97">
        <f>+ROUND(TRUNC(H32,2)*TRUNC(I32,2),2)</f>
        <v>0</v>
      </c>
    </row>
    <row r="33" spans="1:10" ht="191.25" x14ac:dyDescent="0.25">
      <c r="A33" s="94"/>
      <c r="B33" s="94"/>
      <c r="C33" s="94"/>
      <c r="D33" s="93" t="s">
        <v>129</v>
      </c>
      <c r="E33" s="94"/>
      <c r="F33" s="95"/>
      <c r="G33" s="94"/>
      <c r="H33" s="94"/>
      <c r="I33" s="94"/>
      <c r="J33" s="94"/>
    </row>
    <row r="34" spans="1:10" x14ac:dyDescent="0.25">
      <c r="A34" s="94"/>
      <c r="B34" s="103" t="s">
        <v>105</v>
      </c>
      <c r="C34" s="94"/>
      <c r="D34" s="104"/>
      <c r="E34" s="94" t="s">
        <v>130</v>
      </c>
      <c r="F34" s="95"/>
      <c r="G34" s="105" t="s">
        <v>126</v>
      </c>
      <c r="H34" s="107"/>
      <c r="I34" s="96"/>
      <c r="J34" s="108">
        <f>SUM(J32:J33)</f>
        <v>0</v>
      </c>
    </row>
    <row r="35" spans="1:10" x14ac:dyDescent="0.25">
      <c r="A35" s="94"/>
      <c r="B35" s="109" t="s">
        <v>105</v>
      </c>
      <c r="C35" s="94"/>
      <c r="D35" s="110"/>
      <c r="E35" s="111"/>
      <c r="F35" s="112"/>
      <c r="G35" s="10" t="s">
        <v>17</v>
      </c>
      <c r="H35" s="11"/>
      <c r="I35" s="12"/>
      <c r="J35" s="108">
        <f>+J34+J30+J26+J22+J18</f>
        <v>4165</v>
      </c>
    </row>
    <row r="36" spans="1:10" x14ac:dyDescent="0.25">
      <c r="A36" s="113"/>
      <c r="B36" s="109" t="s">
        <v>105</v>
      </c>
      <c r="C36" s="113"/>
      <c r="D36" s="110"/>
      <c r="E36" s="111"/>
      <c r="F36" s="114"/>
      <c r="G36" s="2" t="s">
        <v>18</v>
      </c>
      <c r="H36" s="4" t="str">
        <f>+IF(AND($J$35&gt;0,LEN(J36)&lt;=0,LEN(I36)&lt;=0),"13 %",IF(AND($J$35&gt;0,J36&gt;0,LEN(I36)&lt;=0),+(J36/$J$35),""))</f>
        <v>13 %</v>
      </c>
      <c r="I36" s="121"/>
      <c r="J36" s="119"/>
    </row>
    <row r="37" spans="1:10" x14ac:dyDescent="0.25">
      <c r="A37" s="113"/>
      <c r="B37" s="109" t="s">
        <v>105</v>
      </c>
      <c r="C37" s="113"/>
      <c r="D37" s="110"/>
      <c r="E37" s="111"/>
      <c r="F37" s="114"/>
      <c r="G37" s="3" t="s">
        <v>19</v>
      </c>
      <c r="H37" s="5" t="str">
        <f>+IF(AND($J$35&gt;0,LEN(J37)&lt;=0,LEN(I37)&lt;=0)," 6 %",IF(AND($J$35&gt;0,J37&gt;0,LEN(I37)&lt;=0),+(J37/$J$35),""))</f>
        <v xml:space="preserve"> 6 %</v>
      </c>
      <c r="I37" s="122"/>
      <c r="J37" s="119"/>
    </row>
    <row r="38" spans="1:10" ht="35.1" customHeight="1" x14ac:dyDescent="0.25">
      <c r="A38" s="113"/>
      <c r="B38" s="109" t="s">
        <v>105</v>
      </c>
      <c r="C38" s="113"/>
      <c r="D38" s="110"/>
      <c r="E38" s="111"/>
      <c r="F38" s="114"/>
      <c r="G38" s="64" t="s">
        <v>15</v>
      </c>
      <c r="H38" s="79"/>
      <c r="I38" s="80"/>
      <c r="J38" s="120" t="str">
        <f>IF(COUNTA(I7:I34)&lt;9,"hay partidas sin ofertar",IF(AND(LEN(H36)+LEN(H37)&gt;0,LEN(I36)+LEN(I37)&gt;0),"ERROR: revisar % GG-BI incluidos",IF(LEN(I36)+LEN(I37)&gt;0,J35,IF(ROUND(SUM(J35:J37),2)=J35+J36+J37,SUM(J35:J37),"revisar G.G.-B.I. ofertados"))))</f>
        <v>hay partidas sin ofertar</v>
      </c>
    </row>
    <row r="39" spans="1:10" x14ac:dyDescent="0.25">
      <c r="A39" s="115"/>
      <c r="B39" s="115"/>
      <c r="C39" s="115"/>
      <c r="D39" s="115"/>
      <c r="E39" s="115"/>
      <c r="F39" s="115"/>
      <c r="G39" s="115"/>
      <c r="H39" s="115"/>
      <c r="I39" s="115"/>
      <c r="J39" s="115"/>
    </row>
    <row r="40" spans="1:10" s="7" customFormat="1" ht="30" customHeight="1" x14ac:dyDescent="0.25">
      <c r="A40" s="158" t="s">
        <v>131</v>
      </c>
      <c r="B40" s="158"/>
      <c r="C40" s="158"/>
      <c r="D40" s="158"/>
      <c r="E40" s="158"/>
      <c r="F40" s="158"/>
      <c r="G40" s="158"/>
      <c r="H40" s="158"/>
      <c r="I40" s="158"/>
      <c r="J40" s="158"/>
    </row>
    <row r="41" spans="1:10" s="7" customFormat="1" ht="5.0999999999999996" customHeight="1" x14ac:dyDescent="0.25">
      <c r="A41" s="18"/>
      <c r="B41" s="18"/>
      <c r="C41" s="18"/>
      <c r="D41" s="18"/>
      <c r="E41" s="18"/>
      <c r="F41" s="18"/>
      <c r="G41" s="18"/>
      <c r="H41" s="18"/>
      <c r="I41" s="18"/>
      <c r="J41" s="18"/>
    </row>
    <row r="42" spans="1:10" s="7" customFormat="1" x14ac:dyDescent="0.25">
      <c r="A42" s="159" t="s">
        <v>132</v>
      </c>
      <c r="B42" s="159"/>
      <c r="C42" s="159"/>
      <c r="D42" s="159"/>
      <c r="E42" s="159"/>
      <c r="F42" s="159"/>
      <c r="G42" s="159"/>
      <c r="H42" s="159"/>
      <c r="I42" s="159"/>
      <c r="J42" s="159"/>
    </row>
    <row r="43" spans="1:10" s="7" customFormat="1" ht="5.0999999999999996" customHeight="1" x14ac:dyDescent="0.25">
      <c r="A43" s="18"/>
      <c r="B43" s="18"/>
      <c r="C43" s="18"/>
      <c r="D43" s="18"/>
      <c r="E43" s="18"/>
      <c r="F43" s="18"/>
      <c r="G43" s="18"/>
      <c r="H43" s="18"/>
      <c r="I43" s="18"/>
      <c r="J43" s="18"/>
    </row>
    <row r="44" spans="1:10" s="7" customFormat="1" ht="69.95" customHeight="1" x14ac:dyDescent="0.25">
      <c r="A44" s="153" t="s">
        <v>139</v>
      </c>
      <c r="B44" s="153"/>
      <c r="C44" s="153"/>
      <c r="D44" s="153"/>
      <c r="E44" s="153"/>
      <c r="F44" s="153"/>
      <c r="G44" s="153"/>
      <c r="H44" s="153"/>
      <c r="I44" s="153"/>
      <c r="J44" s="153"/>
    </row>
    <row r="46" spans="1:10" x14ac:dyDescent="0.25">
      <c r="D46" s="149"/>
      <c r="E46" s="149"/>
      <c r="F46" s="117" t="s">
        <v>133</v>
      </c>
      <c r="G46" s="149"/>
      <c r="H46" s="149"/>
    </row>
    <row r="47" spans="1:10" x14ac:dyDescent="0.25">
      <c r="G47" s="152" t="s">
        <v>136</v>
      </c>
      <c r="H47" s="152"/>
    </row>
    <row r="48" spans="1:10" x14ac:dyDescent="0.25">
      <c r="C48" s="118" t="s">
        <v>134</v>
      </c>
      <c r="D48" s="150"/>
      <c r="E48" s="150"/>
      <c r="F48" s="150"/>
      <c r="G48" s="150"/>
    </row>
    <row r="49" spans="4:7" x14ac:dyDescent="0.25">
      <c r="D49" s="151" t="s">
        <v>135</v>
      </c>
      <c r="E49" s="151"/>
      <c r="F49" s="151"/>
      <c r="G49" s="151"/>
    </row>
  </sheetData>
  <sheetProtection algorithmName="SHA-512" hashValue="WaoZ4VZJKJwCFQ1IwBzGhYrqzgErq2bKg5mquX5fEJEi3MPxXPGlsaXFTgtUailLvvJtYGVjODu14NNGylAMTw==" saltValue="7M0rdwP+16BnjUgpKaU6Rw==" spinCount="100000" sheet="1" objects="1" scenarios="1" selectLockedCells="1"/>
  <mergeCells count="10">
    <mergeCell ref="A44:J44"/>
    <mergeCell ref="A1:J1"/>
    <mergeCell ref="A2:J2"/>
    <mergeCell ref="A40:J40"/>
    <mergeCell ref="A42:J42"/>
    <mergeCell ref="D46:E46"/>
    <mergeCell ref="G46:H46"/>
    <mergeCell ref="D48:G48"/>
    <mergeCell ref="D49:G49"/>
    <mergeCell ref="G47:H47"/>
  </mergeCells>
  <conditionalFormatting sqref="J36:J37">
    <cfRule type="expression" dxfId="2" priority="2">
      <formula>LEN(I36)+LEN(I37)&gt;0</formula>
    </cfRule>
    <cfRule type="expression" dxfId="1" priority="1">
      <formula>LEN(I71)+LEN(I72)&gt;0</formula>
    </cfRule>
  </conditionalFormatting>
  <dataValidations count="1">
    <dataValidation type="list" allowBlank="1" showInputMessage="1" showErrorMessage="1" sqref="B6:B38" xr:uid="{4BEAF420-7C89-4F9A-ADA7-395C11F600A9}">
      <formula1>"Capítulo,Partida,Mano de obra,Maquinaria,Material,Otros,Tarea,"</formula1>
    </dataValidation>
  </dataValidations>
  <printOptions horizontalCentered="1"/>
  <pageMargins left="0.70866141732283472" right="0.51181102362204722" top="0.94488188976377963" bottom="0.74803149606299213" header="0.31496062992125984" footer="0.31496062992125984"/>
  <pageSetup paperSize="9" scale="79" fitToHeight="20" orientation="portrait" r:id="rId1"/>
  <headerFooter>
    <oddFooter>&amp;R&amp;P / &amp;N</oddFooter>
  </headerFooter>
  <ignoredErrors>
    <ignoredError sqref="A6:A3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E9B62-9E67-4E0C-985A-0D3918A5C49E}">
  <dimension ref="A3:N84"/>
  <sheetViews>
    <sheetView workbookViewId="0">
      <selection activeCell="G6" sqref="G6"/>
    </sheetView>
  </sheetViews>
  <sheetFormatPr baseColWidth="10" defaultRowHeight="15" x14ac:dyDescent="0.25"/>
  <cols>
    <col min="1" max="1" width="11.42578125" style="1"/>
    <col min="2" max="2" width="8.7109375" style="1" customWidth="1"/>
    <col min="3" max="3" width="5.7109375" style="1" customWidth="1"/>
    <col min="4" max="4" width="20.7109375" style="1" customWidth="1"/>
    <col min="5" max="5" width="14.85546875" style="1" customWidth="1"/>
    <col min="6" max="6" width="11.42578125" style="1"/>
    <col min="7" max="7" width="15.7109375" style="1" customWidth="1"/>
    <col min="8" max="8" width="23.5703125" style="1" customWidth="1"/>
    <col min="9" max="16384" width="11.42578125" style="1"/>
  </cols>
  <sheetData>
    <row r="3" spans="1:14" ht="18.75" x14ac:dyDescent="0.3">
      <c r="A3" s="23" t="s">
        <v>29</v>
      </c>
    </row>
    <row r="4" spans="1:14" ht="18.75" x14ac:dyDescent="0.3">
      <c r="A4" s="23"/>
    </row>
    <row r="5" spans="1:14" x14ac:dyDescent="0.25">
      <c r="F5" s="24" t="s">
        <v>5</v>
      </c>
      <c r="G5" s="25" t="s">
        <v>6</v>
      </c>
      <c r="H5" s="26"/>
      <c r="I5" s="9"/>
      <c r="J5" s="9"/>
      <c r="N5" s="6"/>
    </row>
    <row r="6" spans="1:14" ht="15" customHeight="1" x14ac:dyDescent="0.25">
      <c r="A6" s="99" t="s">
        <v>102</v>
      </c>
      <c r="B6" s="99" t="s">
        <v>9</v>
      </c>
      <c r="C6" s="99" t="s">
        <v>11</v>
      </c>
      <c r="D6" s="27" t="s">
        <v>103</v>
      </c>
      <c r="E6" s="28"/>
      <c r="F6" s="29">
        <v>1</v>
      </c>
      <c r="G6" s="30">
        <v>3500</v>
      </c>
      <c r="H6" s="31"/>
      <c r="I6" s="9"/>
      <c r="J6" s="9"/>
      <c r="N6" s="6"/>
    </row>
    <row r="7" spans="1:14" x14ac:dyDescent="0.25">
      <c r="A7" s="9"/>
      <c r="B7" s="9"/>
      <c r="C7" s="9"/>
      <c r="D7" s="9"/>
      <c r="E7" s="9"/>
      <c r="F7" s="9"/>
      <c r="G7" s="9"/>
      <c r="H7" s="9"/>
      <c r="I7" s="9"/>
      <c r="J7" s="9"/>
      <c r="N7" s="6"/>
    </row>
    <row r="9" spans="1:14" ht="18.75" x14ac:dyDescent="0.3">
      <c r="A9" s="23" t="s">
        <v>30</v>
      </c>
      <c r="B9" s="23" t="s">
        <v>31</v>
      </c>
    </row>
    <row r="11" spans="1:14" x14ac:dyDescent="0.25">
      <c r="B11" s="32" t="s">
        <v>32</v>
      </c>
    </row>
    <row r="13" spans="1:14" x14ac:dyDescent="0.25">
      <c r="B13" s="9"/>
      <c r="C13" s="9"/>
      <c r="D13" s="9"/>
      <c r="F13" s="33" t="s">
        <v>5</v>
      </c>
      <c r="G13" s="34" t="s">
        <v>6</v>
      </c>
      <c r="H13" s="35" t="s">
        <v>7</v>
      </c>
    </row>
    <row r="14" spans="1:14" ht="15" customHeight="1" x14ac:dyDescent="0.25">
      <c r="B14" s="36"/>
      <c r="C14" s="36"/>
      <c r="D14" s="160" t="s">
        <v>18</v>
      </c>
      <c r="E14" s="161"/>
      <c r="F14" s="37" t="s">
        <v>33</v>
      </c>
      <c r="G14" s="38"/>
      <c r="H14" s="39" t="s">
        <v>34</v>
      </c>
    </row>
    <row r="15" spans="1:14" ht="15" customHeight="1" x14ac:dyDescent="0.25">
      <c r="B15" s="36"/>
      <c r="C15" s="36"/>
      <c r="D15" s="160" t="s">
        <v>19</v>
      </c>
      <c r="E15" s="161"/>
      <c r="F15" s="37" t="s">
        <v>35</v>
      </c>
      <c r="G15" s="40"/>
      <c r="H15" s="41" t="s">
        <v>34</v>
      </c>
    </row>
    <row r="16" spans="1:14" x14ac:dyDescent="0.25">
      <c r="B16" s="9"/>
      <c r="C16" s="9"/>
      <c r="D16" s="9"/>
    </row>
    <row r="17" spans="1:10" x14ac:dyDescent="0.25">
      <c r="B17" s="1" t="s">
        <v>36</v>
      </c>
    </row>
    <row r="19" spans="1:10" x14ac:dyDescent="0.25">
      <c r="F19" s="33" t="s">
        <v>5</v>
      </c>
      <c r="G19" s="34" t="s">
        <v>6</v>
      </c>
      <c r="H19" s="8" t="s">
        <v>7</v>
      </c>
    </row>
    <row r="20" spans="1:10" x14ac:dyDescent="0.25">
      <c r="A20" s="42" t="str">
        <f>A6</f>
        <v>01_05</v>
      </c>
      <c r="B20" s="29" t="str">
        <f>$B$6</f>
        <v>Partida</v>
      </c>
      <c r="C20" s="29" t="str">
        <f>$C$6</f>
        <v>PA</v>
      </c>
      <c r="D20" s="43" t="str">
        <f>$D$6</f>
        <v>AYUDAS ALBAÑILERIA (#)</v>
      </c>
      <c r="E20" s="44"/>
      <c r="F20" s="29">
        <f>$F$6</f>
        <v>1</v>
      </c>
      <c r="G20" s="30">
        <f>+ROUND(+$G$6+ROUND($G$6*0.13,2)+ROUND($G$6*0.06,2),2)</f>
        <v>4165</v>
      </c>
      <c r="H20" s="30">
        <f>+ROUND(+F20*ROUND(G20,2),2)</f>
        <v>4165</v>
      </c>
    </row>
    <row r="24" spans="1:10" ht="18.75" x14ac:dyDescent="0.3">
      <c r="A24" s="23" t="s">
        <v>37</v>
      </c>
      <c r="B24" s="23" t="s">
        <v>38</v>
      </c>
    </row>
    <row r="26" spans="1:10" x14ac:dyDescent="0.25">
      <c r="B26" s="32" t="s">
        <v>39</v>
      </c>
    </row>
    <row r="28" spans="1:10" x14ac:dyDescent="0.25">
      <c r="F28" s="33" t="s">
        <v>5</v>
      </c>
      <c r="G28" s="34" t="s">
        <v>6</v>
      </c>
      <c r="H28" s="35" t="s">
        <v>7</v>
      </c>
    </row>
    <row r="29" spans="1:10" ht="15" customHeight="1" x14ac:dyDescent="0.25">
      <c r="B29" s="36"/>
      <c r="C29" s="36"/>
      <c r="D29" s="160" t="s">
        <v>18</v>
      </c>
      <c r="E29" s="161"/>
      <c r="F29" s="45" t="s">
        <v>40</v>
      </c>
      <c r="G29" s="38"/>
      <c r="H29" s="39" t="s">
        <v>41</v>
      </c>
    </row>
    <row r="30" spans="1:10" ht="15" customHeight="1" x14ac:dyDescent="0.25">
      <c r="B30" s="36"/>
      <c r="C30" s="36"/>
      <c r="D30" s="160" t="s">
        <v>19</v>
      </c>
      <c r="E30" s="161"/>
      <c r="F30" s="45" t="s">
        <v>42</v>
      </c>
      <c r="G30" s="40"/>
      <c r="H30" s="41" t="s">
        <v>43</v>
      </c>
    </row>
    <row r="31" spans="1:10" x14ac:dyDescent="0.25">
      <c r="A31" s="46"/>
      <c r="B31" s="46"/>
      <c r="C31" s="46"/>
      <c r="D31" s="46"/>
      <c r="E31" s="47"/>
      <c r="F31" s="48"/>
      <c r="G31" s="49"/>
      <c r="H31" s="50"/>
      <c r="I31" s="19"/>
      <c r="J31" s="19"/>
    </row>
    <row r="32" spans="1:10" x14ac:dyDescent="0.25">
      <c r="A32" s="46"/>
      <c r="B32" s="51" t="s">
        <v>44</v>
      </c>
      <c r="C32" s="46"/>
      <c r="D32" s="46"/>
      <c r="E32" s="47"/>
      <c r="F32" s="48"/>
      <c r="G32" s="49"/>
      <c r="H32" s="50"/>
      <c r="I32" s="19"/>
      <c r="J32" s="19"/>
    </row>
    <row r="34" spans="1:8" x14ac:dyDescent="0.25">
      <c r="B34" s="1" t="s">
        <v>45</v>
      </c>
    </row>
    <row r="36" spans="1:8" x14ac:dyDescent="0.25">
      <c r="F36" s="33" t="s">
        <v>5</v>
      </c>
      <c r="G36" s="34" t="s">
        <v>6</v>
      </c>
      <c r="H36" s="8" t="s">
        <v>7</v>
      </c>
    </row>
    <row r="37" spans="1:8" x14ac:dyDescent="0.25">
      <c r="A37" s="42" t="str">
        <f>+A6</f>
        <v>01_05</v>
      </c>
      <c r="B37" s="29" t="str">
        <f>$B$6</f>
        <v>Partida</v>
      </c>
      <c r="C37" s="29" t="str">
        <f>$C$6</f>
        <v>PA</v>
      </c>
      <c r="D37" s="43" t="str">
        <f>$D$6</f>
        <v>AYUDAS ALBAÑILERIA (#)</v>
      </c>
      <c r="E37" s="44"/>
      <c r="F37" s="29">
        <f>$F$6</f>
        <v>1</v>
      </c>
      <c r="G37" s="30">
        <f>+ROUND($G$6,2)</f>
        <v>3500</v>
      </c>
      <c r="H37" s="30">
        <f>+ROUND(+F37*ROUND(G37,2),2)</f>
        <v>3500</v>
      </c>
    </row>
    <row r="41" spans="1:8" ht="18.75" x14ac:dyDescent="0.3">
      <c r="A41" s="23" t="s">
        <v>46</v>
      </c>
      <c r="B41" s="23" t="s">
        <v>47</v>
      </c>
    </row>
    <row r="43" spans="1:8" x14ac:dyDescent="0.25">
      <c r="B43" s="32" t="s">
        <v>48</v>
      </c>
    </row>
    <row r="46" spans="1:8" x14ac:dyDescent="0.25">
      <c r="F46" s="33" t="s">
        <v>5</v>
      </c>
      <c r="G46" s="34" t="s">
        <v>6</v>
      </c>
      <c r="H46" s="35" t="s">
        <v>7</v>
      </c>
    </row>
    <row r="47" spans="1:8" ht="15" customHeight="1" x14ac:dyDescent="0.25">
      <c r="B47" s="36"/>
      <c r="C47" s="36"/>
      <c r="D47" s="160" t="s">
        <v>18</v>
      </c>
      <c r="E47" s="161"/>
      <c r="F47" s="45"/>
      <c r="G47" s="52" t="s">
        <v>49</v>
      </c>
      <c r="H47" s="39" t="s">
        <v>34</v>
      </c>
    </row>
    <row r="48" spans="1:8" ht="15" customHeight="1" x14ac:dyDescent="0.25">
      <c r="B48" s="36"/>
      <c r="C48" s="36"/>
      <c r="D48" s="160" t="s">
        <v>19</v>
      </c>
      <c r="E48" s="161"/>
      <c r="F48" s="45"/>
      <c r="G48" s="53" t="s">
        <v>50</v>
      </c>
      <c r="H48" s="41" t="s">
        <v>34</v>
      </c>
    </row>
    <row r="50" spans="1:10" x14ac:dyDescent="0.25">
      <c r="A50" s="1" t="s">
        <v>51</v>
      </c>
    </row>
    <row r="52" spans="1:10" x14ac:dyDescent="0.25">
      <c r="F52" s="33" t="s">
        <v>5</v>
      </c>
      <c r="G52" s="34" t="s">
        <v>6</v>
      </c>
      <c r="H52" s="8" t="s">
        <v>7</v>
      </c>
    </row>
    <row r="53" spans="1:10" x14ac:dyDescent="0.25">
      <c r="A53" s="42" t="str">
        <f>+A6</f>
        <v>01_05</v>
      </c>
      <c r="B53" s="29" t="str">
        <f>$B$6</f>
        <v>Partida</v>
      </c>
      <c r="C53" s="29" t="str">
        <f>$C$6</f>
        <v>PA</v>
      </c>
      <c r="D53" s="43" t="str">
        <f>$D$6</f>
        <v>AYUDAS ALBAÑILERIA (#)</v>
      </c>
      <c r="E53" s="44"/>
      <c r="F53" s="29">
        <f>$F$6</f>
        <v>1</v>
      </c>
      <c r="G53" s="54" t="str">
        <f>+$G$6&amp;" + XX % + YY %"</f>
        <v>3500 + XX % + YY %</v>
      </c>
      <c r="H53" s="55" t="str">
        <f>+$G$6&amp;" + XX % + YY %  *  CanPres"</f>
        <v>3500 + XX % + YY %  *  CanPres</v>
      </c>
    </row>
    <row r="58" spans="1:10" ht="23.25" x14ac:dyDescent="0.35">
      <c r="A58" s="56" t="s">
        <v>52</v>
      </c>
    </row>
    <row r="60" spans="1:10" x14ac:dyDescent="0.25">
      <c r="B60" s="1" t="s">
        <v>53</v>
      </c>
    </row>
    <row r="63" spans="1:10" x14ac:dyDescent="0.25">
      <c r="F63" s="33" t="s">
        <v>5</v>
      </c>
      <c r="G63" s="34" t="s">
        <v>6</v>
      </c>
      <c r="H63" s="35" t="s">
        <v>7</v>
      </c>
    </row>
    <row r="64" spans="1:10" x14ac:dyDescent="0.25">
      <c r="B64" s="36"/>
      <c r="C64" s="36"/>
      <c r="D64" s="160" t="s">
        <v>18</v>
      </c>
      <c r="E64" s="161"/>
      <c r="F64" s="45"/>
      <c r="G64" s="57">
        <v>0.1</v>
      </c>
      <c r="H64" s="39"/>
      <c r="J64" s="6"/>
    </row>
    <row r="65" spans="1:10" x14ac:dyDescent="0.25">
      <c r="B65" s="36"/>
      <c r="C65" s="36"/>
      <c r="D65" s="160" t="s">
        <v>19</v>
      </c>
      <c r="E65" s="161"/>
      <c r="F65" s="45"/>
      <c r="G65" s="58">
        <v>0.05</v>
      </c>
      <c r="H65" s="41"/>
    </row>
    <row r="67" spans="1:10" x14ac:dyDescent="0.25">
      <c r="A67" s="1" t="s">
        <v>54</v>
      </c>
    </row>
    <row r="69" spans="1:10" x14ac:dyDescent="0.25">
      <c r="F69" s="33" t="s">
        <v>5</v>
      </c>
      <c r="G69" s="34" t="s">
        <v>6</v>
      </c>
      <c r="H69" s="8" t="s">
        <v>7</v>
      </c>
    </row>
    <row r="70" spans="1:10" x14ac:dyDescent="0.25">
      <c r="A70" s="42" t="str">
        <f>A6</f>
        <v>01_05</v>
      </c>
      <c r="B70" s="29" t="str">
        <f>$B$6</f>
        <v>Partida</v>
      </c>
      <c r="C70" s="29" t="str">
        <f>$C$6</f>
        <v>PA</v>
      </c>
      <c r="D70" s="43" t="str">
        <f>$D$6</f>
        <v>AYUDAS ALBAÑILERIA (#)</v>
      </c>
      <c r="E70" s="44"/>
      <c r="F70" s="59">
        <f>$F$6</f>
        <v>1</v>
      </c>
      <c r="G70" s="60">
        <f>+$G$6*(1+$G$64+$G$65)</f>
        <v>4025.0000000000005</v>
      </c>
      <c r="H70" s="61">
        <f t="shared" ref="H70" si="0">+ROUND(+F70*ROUND(G70,2),2)</f>
        <v>4025</v>
      </c>
      <c r="J70" s="62" t="str">
        <f>+ROUND($G$70,2)&amp;" = "&amp;ROUND(G6,2)&amp;" + "&amp;100*$G$64&amp;" % G.G. + "&amp;100*$G$65&amp;" % B.I."</f>
        <v>4025 = 3500 + 10 % G.G. + 5 % B.I.</v>
      </c>
    </row>
    <row r="71" spans="1:10" x14ac:dyDescent="0.25">
      <c r="J71" s="62"/>
    </row>
    <row r="74" spans="1:10" x14ac:dyDescent="0.25">
      <c r="A74" s="32" t="s">
        <v>55</v>
      </c>
    </row>
    <row r="75" spans="1:10" x14ac:dyDescent="0.25">
      <c r="A75" s="32"/>
    </row>
    <row r="76" spans="1:10" x14ac:dyDescent="0.25">
      <c r="A76" s="63" t="s">
        <v>56</v>
      </c>
    </row>
    <row r="77" spans="1:10" x14ac:dyDescent="0.25">
      <c r="A77" s="63" t="s">
        <v>57</v>
      </c>
    </row>
    <row r="78" spans="1:10" x14ac:dyDescent="0.25">
      <c r="A78" s="63" t="s">
        <v>58</v>
      </c>
    </row>
    <row r="79" spans="1:10" x14ac:dyDescent="0.25">
      <c r="A79" s="63" t="s">
        <v>62</v>
      </c>
    </row>
    <row r="82" spans="4:7" x14ac:dyDescent="0.25">
      <c r="D82" s="2" t="s">
        <v>59</v>
      </c>
      <c r="E82" s="4" t="s">
        <v>10</v>
      </c>
      <c r="F82" s="38">
        <v>0.01</v>
      </c>
      <c r="G82" s="124">
        <v>15345.29</v>
      </c>
    </row>
    <row r="83" spans="4:7" x14ac:dyDescent="0.25">
      <c r="D83" s="3" t="s">
        <v>60</v>
      </c>
      <c r="E83" s="5">
        <v>5.9964006897887688E-2</v>
      </c>
      <c r="F83" s="40"/>
      <c r="G83" s="125" t="s">
        <v>63</v>
      </c>
    </row>
    <row r="84" spans="4:7" ht="22.5" x14ac:dyDescent="0.25">
      <c r="D84" s="64" t="s">
        <v>15</v>
      </c>
      <c r="E84" s="11"/>
      <c r="F84" s="12"/>
      <c r="G84" s="65" t="s">
        <v>61</v>
      </c>
    </row>
  </sheetData>
  <sheetProtection algorithmName="SHA-512" hashValue="nEoJgUHTQnlw90+LW9RALQbxmaKAcA6RyRkh9u0C/P4B0IBghFbyUlIXyT0bToMo87c976dNA7K0SosZrmnTHQ==" saltValue="nq4ir8v7rIcFEdsvRB3Uxg==" spinCount="100000" sheet="1" objects="1" scenarios="1" selectLockedCells="1" selectUnlockedCells="1"/>
  <mergeCells count="8">
    <mergeCell ref="D64:E64"/>
    <mergeCell ref="D65:E65"/>
    <mergeCell ref="D14:E14"/>
    <mergeCell ref="D15:E15"/>
    <mergeCell ref="D29:E29"/>
    <mergeCell ref="D30:E30"/>
    <mergeCell ref="D47:E47"/>
    <mergeCell ref="D48:E48"/>
  </mergeCells>
  <conditionalFormatting sqref="G82:G83">
    <cfRule type="expression" dxfId="0" priority="1">
      <formula>LEN(F82)+LEN(F83)&gt;0</formula>
    </cfRule>
  </conditionalFormatting>
  <dataValidations count="1">
    <dataValidation type="list" allowBlank="1" showInputMessage="1" showErrorMessage="1" sqref="B6" xr:uid="{A30326B6-1CB5-4CDF-8D9C-995AD30C8DBC}">
      <formula1>"Capítulo,Partida,Mano de obra,Maquinaria,Material,Otros,Tarea,"</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I pag 1 oferta</vt:lpstr>
      <vt:lpstr>Anexo I Tabla Desglose Precio</vt:lpstr>
      <vt:lpstr>COMO OFERTAR PARTIDAS FIJAS</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2026-02-20T10:21:57Z</cp:lastPrinted>
  <dcterms:created xsi:type="dcterms:W3CDTF">2026-02-02T12:27:45Z</dcterms:created>
  <dcterms:modified xsi:type="dcterms:W3CDTF">2026-02-20T10:23:52Z</dcterms:modified>
</cp:coreProperties>
</file>