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SERVICIO A SEDES\2026\0-EXPEDIENTES COMITÉ\S-00865-2026 - SERVICIOS POSTALES Y TRASNPORTE DE PAQUETERÍA\"/>
    </mc:Choice>
  </mc:AlternateContent>
  <xr:revisionPtr revIDLastSave="0" documentId="13_ncr:1_{8DC0D04A-6F08-4C38-9C17-F5205389214E}" xr6:coauthVersionLast="36" xr6:coauthVersionMax="36" xr10:uidLastSave="{00000000-0000-0000-0000-000000000000}"/>
  <bookViews>
    <workbookView xWindow="0" yWindow="0" windowWidth="19200" windowHeight="8070" xr2:uid="{AA0C9684-3BF0-4877-951D-0A8E773556B2}"/>
  </bookViews>
  <sheets>
    <sheet name="Oferta total" sheetId="1" r:id="rId1"/>
    <sheet name="Lote 1" sheetId="2" r:id="rId2"/>
    <sheet name="Lote 2" sheetId="3" r:id="rId3"/>
    <sheet name="Lote 3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0" i="2" l="1"/>
  <c r="F71" i="2"/>
  <c r="F72" i="2"/>
  <c r="F69" i="2"/>
  <c r="F66" i="2"/>
  <c r="F67" i="2"/>
  <c r="F65" i="2"/>
  <c r="F63" i="2"/>
  <c r="F62" i="2"/>
  <c r="F57" i="2"/>
  <c r="F58" i="2"/>
  <c r="F59" i="2"/>
  <c r="F60" i="2"/>
  <c r="F56" i="2"/>
  <c r="F54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" i="2"/>
  <c r="Q18" i="4"/>
  <c r="Q5" i="4"/>
  <c r="Q8" i="4"/>
  <c r="Q10" i="4"/>
  <c r="Q12" i="4"/>
  <c r="Q14" i="4"/>
  <c r="Q6" i="4"/>
  <c r="Q19" i="3"/>
  <c r="Q9" i="3"/>
  <c r="Q11" i="3"/>
  <c r="Q13" i="3"/>
  <c r="Q15" i="3"/>
  <c r="Q7" i="3"/>
  <c r="Q6" i="3"/>
  <c r="Q20" i="4" l="1"/>
  <c r="C6" i="1" s="1"/>
  <c r="D6" i="1" s="1"/>
  <c r="F6" i="1" s="1"/>
  <c r="Q21" i="3"/>
  <c r="C5" i="1" s="1"/>
  <c r="D5" i="1" s="1"/>
  <c r="F74" i="2"/>
  <c r="C4" i="1" s="1"/>
  <c r="D4" i="1" s="1"/>
  <c r="F4" i="1" s="1"/>
  <c r="C7" i="1" l="1"/>
  <c r="D7" i="1"/>
  <c r="F5" i="1"/>
  <c r="F7" i="1" s="1"/>
</calcChain>
</file>

<file path=xl/sharedStrings.xml><?xml version="1.0" encoding="utf-8"?>
<sst xmlns="http://schemas.openxmlformats.org/spreadsheetml/2006/main" count="179" uniqueCount="82">
  <si>
    <t>DESCRIPCION DEL SERVICIO</t>
  </si>
  <si>
    <t>CONTRATO (1 AÑO)</t>
  </si>
  <si>
    <t>PRORROGA (HASTA 2 AÑO)</t>
  </si>
  <si>
    <t>VALOR ESTIMADO</t>
  </si>
  <si>
    <t>LOTE 1 - SERVICIOS POSTALES MADRID</t>
  </si>
  <si>
    <t>LOTE 2 - PAQUETERIA NACIONAL</t>
  </si>
  <si>
    <t>LOTE 3 - PAQUETERIA INTERNACIONAL</t>
  </si>
  <si>
    <t>TOTALES</t>
  </si>
  <si>
    <t>MODALIDAD ENVIO</t>
  </si>
  <si>
    <r>
      <t xml:space="preserve">ENVIOS </t>
    </r>
    <r>
      <rPr>
        <b/>
        <sz val="10"/>
        <color rgb="FF111111"/>
        <rFont val="Calibri"/>
        <family val="2"/>
        <scheme val="minor"/>
      </rPr>
      <t>ANUALES ESTIMADOS</t>
    </r>
  </si>
  <si>
    <t>CARTAS</t>
  </si>
  <si>
    <t>ORDINARIA NACIONAL LOCAL</t>
  </si>
  <si>
    <t>Hasta 20 gramos normalizadas</t>
  </si>
  <si>
    <t>Más de 20 hasta 50 gramos, y O a 20 gramos sin normalizar</t>
  </si>
  <si>
    <t>Más de 50 hasta 100 gramos</t>
  </si>
  <si>
    <t>Más de 100 hasta 500 gramos</t>
  </si>
  <si>
    <t>Más de 500 hasta 1.000 gramos</t>
  </si>
  <si>
    <t>Más de 1.000 hasta 2.000 gramos</t>
  </si>
  <si>
    <r>
      <t xml:space="preserve">ORDINARIA NACIONAL </t>
    </r>
    <r>
      <rPr>
        <b/>
        <sz val="10"/>
        <color rgb="FF000000"/>
        <rFont val="Calibri"/>
        <family val="2"/>
        <scheme val="minor"/>
      </rPr>
      <t>INTERURBANA</t>
    </r>
  </si>
  <si>
    <t>CERTIFICADA NACIONAL LOCAL</t>
  </si>
  <si>
    <r>
      <t xml:space="preserve">Más de 100 </t>
    </r>
    <r>
      <rPr>
        <sz val="10"/>
        <color rgb="FF000000"/>
        <rFont val="Calibri"/>
        <family val="2"/>
        <scheme val="minor"/>
      </rPr>
      <t xml:space="preserve">hasta </t>
    </r>
    <r>
      <rPr>
        <sz val="10"/>
        <color rgb="FF111111"/>
        <rFont val="Calibri"/>
        <family val="2"/>
        <scheme val="minor"/>
      </rPr>
      <t>500 gramos</t>
    </r>
  </si>
  <si>
    <r>
      <t xml:space="preserve">Más de 1.000 </t>
    </r>
    <r>
      <rPr>
        <sz val="10"/>
        <color rgb="FF000000"/>
        <rFont val="Calibri"/>
        <family val="2"/>
        <scheme val="minor"/>
      </rPr>
      <t xml:space="preserve">hasta </t>
    </r>
    <r>
      <rPr>
        <sz val="10"/>
        <color rgb="FF111111"/>
        <rFont val="Calibri"/>
        <family val="2"/>
        <scheme val="minor"/>
      </rPr>
      <t>2.000 gramos</t>
    </r>
  </si>
  <si>
    <t>CERTFICADA NACIONAL INTERURBANA</t>
  </si>
  <si>
    <r>
      <t xml:space="preserve">Más de 20 hasta 50 gramos, y </t>
    </r>
    <r>
      <rPr>
        <sz val="10"/>
        <color rgb="FF000000"/>
        <rFont val="Calibri"/>
        <family val="2"/>
        <scheme val="minor"/>
      </rPr>
      <t xml:space="preserve">O </t>
    </r>
    <r>
      <rPr>
        <sz val="10"/>
        <color rgb="FF111111"/>
        <rFont val="Calibri"/>
        <family val="2"/>
        <scheme val="minor"/>
      </rPr>
      <t>a 20 gramos sin normalizar</t>
    </r>
  </si>
  <si>
    <t>RECOGIDA Y ENTREGA A DOMICILIO</t>
  </si>
  <si>
    <r>
      <t xml:space="preserve">Servicio de entrega y recogida a domicilio (turno </t>
    </r>
    <r>
      <rPr>
        <sz val="10"/>
        <color rgb="FF000000"/>
        <rFont val="Calibri"/>
        <family val="2"/>
        <scheme val="minor"/>
      </rPr>
      <t xml:space="preserve">de </t>
    </r>
    <r>
      <rPr>
        <sz val="10"/>
        <color rgb="FF131313"/>
        <rFont val="Calibri"/>
        <family val="2"/>
        <scheme val="minor"/>
      </rPr>
      <t xml:space="preserve">mañana 5 días a </t>
    </r>
    <r>
      <rPr>
        <sz val="10"/>
        <color rgb="FF000000"/>
        <rFont val="Calibri"/>
        <family val="2"/>
        <scheme val="minor"/>
      </rPr>
      <t xml:space="preserve">la </t>
    </r>
    <r>
      <rPr>
        <sz val="10"/>
        <color rgb="FF131313"/>
        <rFont val="Calibri"/>
        <family val="2"/>
        <scheme val="minor"/>
      </rPr>
      <t>semana)</t>
    </r>
  </si>
  <si>
    <t>SERVICIOS ADICIONALES</t>
  </si>
  <si>
    <t xml:space="preserve">Aviso de recibo </t>
  </si>
  <si>
    <t xml:space="preserve">Aviso de recibo internacional </t>
  </si>
  <si>
    <r>
      <t xml:space="preserve">Gestión de entrega de </t>
    </r>
    <r>
      <rPr>
        <sz val="10"/>
        <color rgb="FF000000"/>
        <rFont val="Calibri"/>
        <family val="2"/>
        <scheme val="minor"/>
      </rPr>
      <t>Notificacione</t>
    </r>
    <r>
      <rPr>
        <sz val="10"/>
        <color rgb="FF2A2A2A"/>
        <rFont val="Calibri"/>
        <family val="2"/>
        <scheme val="minor"/>
      </rPr>
      <t xml:space="preserve">s </t>
    </r>
    <r>
      <rPr>
        <sz val="10"/>
        <color rgb="FF000000"/>
        <rFont val="Calibri"/>
        <family val="2"/>
        <scheme val="minor"/>
      </rPr>
      <t xml:space="preserve">Ley </t>
    </r>
    <r>
      <rPr>
        <sz val="10"/>
        <color rgb="FF131313"/>
        <rFont val="Calibri"/>
        <family val="2"/>
        <scheme val="minor"/>
      </rPr>
      <t xml:space="preserve">39/2015 </t>
    </r>
  </si>
  <si>
    <t xml:space="preserve">Retorno de información </t>
  </si>
  <si>
    <t xml:space="preserve">Prueba o aviso de entrega electrónica </t>
  </si>
  <si>
    <t>BUROFAX NACIONAL</t>
  </si>
  <si>
    <t>Impuestos a través de online importe fijo</t>
  </si>
  <si>
    <r>
      <t xml:space="preserve">Impuestos a través </t>
    </r>
    <r>
      <rPr>
        <sz val="10"/>
        <color rgb="FF000000"/>
        <rFont val="Calibri"/>
        <family val="2"/>
        <scheme val="minor"/>
      </rPr>
      <t>d</t>
    </r>
    <r>
      <rPr>
        <sz val="10"/>
        <color rgb="FF2A2A2A"/>
        <rFont val="Calibri"/>
        <family val="2"/>
        <scheme val="minor"/>
      </rPr>
      <t xml:space="preserve">e </t>
    </r>
    <r>
      <rPr>
        <sz val="10"/>
        <color rgb="FF131313"/>
        <rFont val="Calibri"/>
        <family val="2"/>
        <scheme val="minor"/>
      </rPr>
      <t>online por cada página</t>
    </r>
  </si>
  <si>
    <t>SERVICIOS ADICIONALES BUROFAX</t>
  </si>
  <si>
    <t>Acuse de recibo</t>
  </si>
  <si>
    <t>Por certificación o copia certificada</t>
  </si>
  <si>
    <t>por página adicional</t>
  </si>
  <si>
    <t xml:space="preserve">PUBLICORREO </t>
  </si>
  <si>
    <t>100 grs. Capitales y más de 50.000 habitantes</t>
  </si>
  <si>
    <t>200 grs. Capitales y más de 50.000 habitantes</t>
  </si>
  <si>
    <t>100 grs. Resto de poblaciones</t>
  </si>
  <si>
    <t>200 grs. Resto de poblaciones</t>
  </si>
  <si>
    <t>SERVICIOS ESPECIALES Y OTROS*</t>
  </si>
  <si>
    <t xml:space="preserve">ORDINARIA INTERNACIONAL Europa, incluida Groelandia </t>
  </si>
  <si>
    <t>ORDINARIA INTERNACIONAL  Resto de países</t>
  </si>
  <si>
    <r>
      <t xml:space="preserve">CERTIFICADA </t>
    </r>
    <r>
      <rPr>
        <b/>
        <sz val="10"/>
        <color rgb="FF000000"/>
        <rFont val="Calibri"/>
        <family val="2"/>
        <scheme val="minor"/>
      </rPr>
      <t>INTERNACIONAL</t>
    </r>
    <r>
      <rPr>
        <b/>
        <sz val="10"/>
        <color rgb="FF111111"/>
        <rFont val="Calibri"/>
        <family val="2"/>
        <scheme val="minor"/>
      </rPr>
      <t xml:space="preserve"> Europa. Incluida Groenlandia </t>
    </r>
  </si>
  <si>
    <r>
      <t xml:space="preserve">CERTFICADA </t>
    </r>
    <r>
      <rPr>
        <b/>
        <sz val="10"/>
        <color rgb="FF000000"/>
        <rFont val="Calibri"/>
        <family val="2"/>
        <scheme val="minor"/>
      </rPr>
      <t xml:space="preserve">INTERNACIONAL Resto de países  </t>
    </r>
  </si>
  <si>
    <t>OFERTA ANUAL LOTE 1</t>
  </si>
  <si>
    <r>
      <t xml:space="preserve">PRECIOS </t>
    </r>
    <r>
      <rPr>
        <b/>
        <sz val="10"/>
        <color rgb="FF111111"/>
        <rFont val="Calibri"/>
        <family val="2"/>
        <scheme val="minor"/>
      </rPr>
      <t>UNITARIOS OFERTADOS</t>
    </r>
  </si>
  <si>
    <t>IMPORTE ANUAL OFERTADO</t>
  </si>
  <si>
    <r>
      <t xml:space="preserve">Servicios </t>
    </r>
    <r>
      <rPr>
        <b/>
        <sz val="8"/>
        <color rgb="FF000000"/>
        <rFont val="Calibri"/>
        <family val="2"/>
        <scheme val="minor"/>
      </rPr>
      <t>hasta 0</t>
    </r>
    <r>
      <rPr>
        <b/>
        <sz val="8"/>
        <color rgb="FF2A2A2A"/>
        <rFont val="Calibri"/>
        <family val="2"/>
        <scheme val="minor"/>
      </rPr>
      <t xml:space="preserve">,5 </t>
    </r>
    <r>
      <rPr>
        <b/>
        <sz val="8"/>
        <color rgb="FF131313"/>
        <rFont val="Calibri"/>
        <family val="2"/>
        <scheme val="minor"/>
      </rPr>
      <t>kg</t>
    </r>
  </si>
  <si>
    <t>Servicios hasta 1 kg</t>
  </si>
  <si>
    <t>Servicios hasta 5 kg</t>
  </si>
  <si>
    <r>
      <t xml:space="preserve">Servicios </t>
    </r>
    <r>
      <rPr>
        <b/>
        <sz val="8"/>
        <color rgb="FF000000"/>
        <rFont val="Calibri"/>
        <family val="2"/>
        <scheme val="minor"/>
      </rPr>
      <t>hasta 10kg.</t>
    </r>
  </si>
  <si>
    <t>Servicios hasta 20kg</t>
  </si>
  <si>
    <r>
      <t xml:space="preserve">Servicios </t>
    </r>
    <r>
      <rPr>
        <sz val="8"/>
        <color rgb="FF131313"/>
        <rFont val="Calibri"/>
        <family val="2"/>
        <scheme val="minor"/>
      </rPr>
      <t xml:space="preserve">&gt; </t>
    </r>
    <r>
      <rPr>
        <b/>
        <sz val="8"/>
        <color rgb="FF131313"/>
        <rFont val="Calibri"/>
        <family val="2"/>
        <scheme val="minor"/>
      </rPr>
      <t>20 kg.</t>
    </r>
  </si>
  <si>
    <t>Kilos extras</t>
  </si>
  <si>
    <t>SERVICIO</t>
  </si>
  <si>
    <t>Nº</t>
  </si>
  <si>
    <t>Precio unitario</t>
  </si>
  <si>
    <t>Importe Total</t>
  </si>
  <si>
    <r>
      <t xml:space="preserve">PENÍNSULA </t>
    </r>
    <r>
      <rPr>
        <sz val="8"/>
        <color rgb="FF2A2A2A"/>
        <rFont val="Calibri"/>
        <family val="2"/>
        <scheme val="minor"/>
      </rPr>
      <t>10:00</t>
    </r>
  </si>
  <si>
    <t>PENÍNSULA</t>
  </si>
  <si>
    <t>24 horas</t>
  </si>
  <si>
    <t>BALEARES</t>
  </si>
  <si>
    <t>CEUTA Y MELILLA</t>
  </si>
  <si>
    <t>CANARIAS</t>
  </si>
  <si>
    <t>ENTRE ISLAS</t>
  </si>
  <si>
    <t>SEGURO ADICIONAL*</t>
  </si>
  <si>
    <t>Valor de mercancía asegurada estimada</t>
  </si>
  <si>
    <t>Precio estimado</t>
  </si>
  <si>
    <t>SERVICIOS ESPECIALES Y OTROS **</t>
  </si>
  <si>
    <t>ESTIMACIÓN ANUAL LOTE 2</t>
  </si>
  <si>
    <t>Porcentaje máximo estimado</t>
  </si>
  <si>
    <t>Las proposiciones económicas incluirán un único precio para cada prestación, aplicable en cada uno de los años de ejecución del contrato, incluyendo los años de posibles prórrogas, en su caso.</t>
  </si>
  <si>
    <t xml:space="preserve">Las proposiciones económicas no podrán incluir precios unitarios superiores a los indicados en el PCAP cláusula 3ª, que tendrán la condición de máximos. </t>
  </si>
  <si>
    <t>Será obligatorio cumplimentar todos los campos de los formularios en caso contrario se desestimará la oferta.</t>
  </si>
  <si>
    <t xml:space="preserve">(*) importe no objeto de licitación que estará asociado a servicios no contemplados en el pliego 
bajo previa petición y aprobación de presupuesto. Se abonarán bajo presentación de factura. </t>
  </si>
  <si>
    <t xml:space="preserve">(*) El porcentaje indicado en el apartado 3º del PCAP tiene carácter máximo. La cuantía de 3.000 
euros está calculada sobre el 3% del valor de mercancía asegurada estimada de 100.000 euros, 
no constituyendo compromiso de consumo. El porcentaje máximo a ofertar no podrá superar el 
3% sobre la base estimada de 100.000 € </t>
  </si>
  <si>
    <t xml:space="preserve">(**) importe no objeto de licitación que estará asociado servicios no contemplados en el pliego 
bajo aprobación previa. Se abonarán bajo presentación de factura.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</si>
</sst>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8" formatCode="#,##0.00\ &quot;€&quot;;[Red]\-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rgb="FF111111"/>
      <name val="Calibri"/>
      <family val="2"/>
      <scheme val="minor"/>
    </font>
    <font>
      <sz val="10"/>
      <color rgb="FF11111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131313"/>
      <name val="Calibri"/>
      <family val="2"/>
      <scheme val="minor"/>
    </font>
    <font>
      <sz val="10"/>
      <color rgb="FF2A2A2A"/>
      <name val="Calibri"/>
      <family val="2"/>
      <scheme val="minor"/>
    </font>
    <font>
      <b/>
      <sz val="10"/>
      <color rgb="FF131313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rgb="FF131313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rgb="FF2A2A2A"/>
      <name val="Calibri"/>
      <family val="2"/>
      <scheme val="minor"/>
    </font>
    <font>
      <sz val="8"/>
      <color rgb="FF131313"/>
      <name val="Calibri"/>
      <family val="2"/>
      <scheme val="minor"/>
    </font>
    <font>
      <sz val="8"/>
      <color rgb="FF2A2A2A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rgb="FFCDCDC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8D8D8"/>
        <bgColor indexed="64"/>
      </patternFill>
    </fill>
  </fills>
  <borders count="3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9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8" fontId="0" fillId="0" borderId="0" xfId="0" applyNumberFormat="1"/>
    <xf numFmtId="8" fontId="4" fillId="0" borderId="5" xfId="0" applyNumberFormat="1" applyFont="1" applyBorder="1" applyAlignment="1">
      <alignment horizontal="center" vertical="center" wrapText="1"/>
    </xf>
    <xf numFmtId="8" fontId="4" fillId="0" borderId="7" xfId="0" applyNumberFormat="1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8" fontId="3" fillId="0" borderId="5" xfId="0" applyNumberFormat="1" applyFont="1" applyBorder="1" applyAlignment="1">
      <alignment horizontal="center" vertical="center"/>
    </xf>
    <xf numFmtId="8" fontId="4" fillId="0" borderId="10" xfId="0" applyNumberFormat="1" applyFont="1" applyBorder="1" applyAlignment="1">
      <alignment horizontal="center" vertical="center" wrapText="1"/>
    </xf>
    <xf numFmtId="8" fontId="4" fillId="0" borderId="11" xfId="0" applyNumberFormat="1" applyFont="1" applyBorder="1" applyAlignment="1">
      <alignment horizontal="center" vertical="center" wrapText="1"/>
    </xf>
    <xf numFmtId="8" fontId="4" fillId="0" borderId="12" xfId="0" applyNumberFormat="1" applyFont="1" applyBorder="1" applyAlignment="1">
      <alignment horizontal="center" vertical="center" wrapText="1"/>
    </xf>
    <xf numFmtId="8" fontId="4" fillId="0" borderId="13" xfId="0" applyNumberFormat="1" applyFont="1" applyBorder="1" applyAlignment="1">
      <alignment horizontal="center" vertical="center" wrapText="1"/>
    </xf>
    <xf numFmtId="8" fontId="4" fillId="0" borderId="14" xfId="0" applyNumberFormat="1" applyFont="1" applyBorder="1" applyAlignment="1">
      <alignment horizontal="center" vertical="center" wrapText="1"/>
    </xf>
    <xf numFmtId="8" fontId="4" fillId="0" borderId="15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8" fontId="3" fillId="0" borderId="16" xfId="0" applyNumberFormat="1" applyFont="1" applyBorder="1" applyAlignment="1">
      <alignment horizontal="center" vertical="center"/>
    </xf>
    <xf numFmtId="8" fontId="3" fillId="0" borderId="2" xfId="0" applyNumberFormat="1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8" fontId="7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8" fontId="2" fillId="0" borderId="5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8" fontId="9" fillId="0" borderId="5" xfId="0" applyNumberFormat="1" applyFont="1" applyBorder="1" applyAlignment="1">
      <alignment horizontal="center" vertical="center" wrapText="1"/>
    </xf>
    <xf numFmtId="8" fontId="9" fillId="0" borderId="8" xfId="0" applyNumberFormat="1" applyFont="1" applyBorder="1" applyAlignment="1">
      <alignment horizontal="center" vertical="center" wrapText="1"/>
    </xf>
    <xf numFmtId="8" fontId="11" fillId="0" borderId="8" xfId="0" applyNumberFormat="1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2" fillId="4" borderId="16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11" fillId="5" borderId="20" xfId="0" applyFont="1" applyFill="1" applyBorder="1" applyAlignment="1">
      <alignment horizontal="center" vertical="center" wrapText="1"/>
    </xf>
    <xf numFmtId="0" fontId="11" fillId="5" borderId="21" xfId="0" applyFont="1" applyFill="1" applyBorder="1" applyAlignment="1">
      <alignment horizontal="center" vertical="center" wrapText="1"/>
    </xf>
    <xf numFmtId="0" fontId="11" fillId="5" borderId="22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right" vertical="center" wrapText="1"/>
    </xf>
    <xf numFmtId="0" fontId="11" fillId="5" borderId="23" xfId="0" applyFont="1" applyFill="1" applyBorder="1" applyAlignment="1">
      <alignment horizontal="right" vertical="center" wrapText="1"/>
    </xf>
    <xf numFmtId="0" fontId="11" fillId="5" borderId="11" xfId="0" applyFont="1" applyFill="1" applyBorder="1" applyAlignment="1">
      <alignment horizontal="righ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3" fillId="6" borderId="4" xfId="0" applyFont="1" applyFill="1" applyBorder="1" applyAlignment="1">
      <alignment horizontal="center" vertical="center" wrapText="1"/>
    </xf>
    <xf numFmtId="8" fontId="16" fillId="0" borderId="5" xfId="0" applyNumberFormat="1" applyFont="1" applyBorder="1" applyAlignment="1">
      <alignment horizontal="center" vertical="center" wrapText="1"/>
    </xf>
    <xf numFmtId="8" fontId="12" fillId="0" borderId="6" xfId="0" applyNumberFormat="1" applyFont="1" applyBorder="1" applyAlignment="1">
      <alignment horizontal="center" vertical="center" wrapText="1"/>
    </xf>
    <xf numFmtId="8" fontId="13" fillId="0" borderId="5" xfId="0" applyNumberFormat="1" applyFont="1" applyBorder="1" applyAlignment="1">
      <alignment horizontal="center" vertical="center" wrapText="1"/>
    </xf>
    <xf numFmtId="0" fontId="13" fillId="6" borderId="16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4" fontId="18" fillId="0" borderId="19" xfId="0" applyNumberFormat="1" applyFont="1" applyBorder="1" applyAlignment="1">
      <alignment horizontal="center" vertical="center" wrapText="1"/>
    </xf>
    <xf numFmtId="4" fontId="18" fillId="0" borderId="4" xfId="0" applyNumberFormat="1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6" fontId="12" fillId="0" borderId="16" xfId="0" applyNumberFormat="1" applyFont="1" applyBorder="1" applyAlignment="1">
      <alignment horizontal="center" vertical="center" wrapText="1"/>
    </xf>
    <xf numFmtId="6" fontId="12" fillId="0" borderId="2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6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6" fillId="0" borderId="25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3" fillId="6" borderId="24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4" fontId="18" fillId="0" borderId="29" xfId="0" applyNumberFormat="1" applyFont="1" applyBorder="1" applyAlignment="1">
      <alignment horizontal="center" vertical="center" wrapText="1"/>
    </xf>
    <xf numFmtId="8" fontId="16" fillId="0" borderId="13" xfId="0" applyNumberFormat="1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8" fontId="16" fillId="0" borderId="31" xfId="0" applyNumberFormat="1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8" fontId="16" fillId="0" borderId="33" xfId="0" applyNumberFormat="1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8" fontId="16" fillId="0" borderId="35" xfId="0" applyNumberFormat="1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8" fontId="7" fillId="0" borderId="5" xfId="0" applyNumberFormat="1" applyFont="1" applyBorder="1" applyAlignment="1" applyProtection="1">
      <alignment horizontal="center" vertical="center" wrapText="1"/>
      <protection locked="0"/>
    </xf>
    <xf numFmtId="8" fontId="2" fillId="0" borderId="5" xfId="0" applyNumberFormat="1" applyFont="1" applyBorder="1" applyAlignment="1" applyProtection="1">
      <alignment horizontal="center" vertical="center" wrapText="1"/>
      <protection locked="0"/>
    </xf>
    <xf numFmtId="8" fontId="9" fillId="0" borderId="5" xfId="0" applyNumberFormat="1" applyFont="1" applyBorder="1" applyAlignment="1" applyProtection="1">
      <alignment horizontal="center" vertical="center" wrapText="1"/>
      <protection locked="0"/>
    </xf>
    <xf numFmtId="8" fontId="16" fillId="0" borderId="29" xfId="0" applyNumberFormat="1" applyFont="1" applyBorder="1" applyAlignment="1" applyProtection="1">
      <alignment horizontal="center" vertical="center" wrapText="1"/>
      <protection locked="0"/>
    </xf>
    <xf numFmtId="8" fontId="16" fillId="0" borderId="19" xfId="0" applyNumberFormat="1" applyFont="1" applyBorder="1" applyAlignment="1" applyProtection="1">
      <alignment horizontal="center" vertical="center" wrapText="1"/>
      <protection locked="0"/>
    </xf>
    <xf numFmtId="8" fontId="16" fillId="0" borderId="4" xfId="0" applyNumberFormat="1" applyFont="1" applyBorder="1" applyAlignment="1" applyProtection="1">
      <alignment horizontal="center" vertical="center" wrapText="1"/>
      <protection locked="0"/>
    </xf>
    <xf numFmtId="8" fontId="16" fillId="0" borderId="26" xfId="0" applyNumberFormat="1" applyFont="1" applyBorder="1" applyAlignment="1" applyProtection="1">
      <alignment horizontal="center" vertical="center" wrapText="1"/>
      <protection locked="0"/>
    </xf>
    <xf numFmtId="10" fontId="12" fillId="0" borderId="16" xfId="1" applyNumberFormat="1" applyFont="1" applyBorder="1" applyAlignment="1" applyProtection="1">
      <alignment horizontal="center" vertical="center" wrapText="1"/>
      <protection locked="0"/>
    </xf>
    <xf numFmtId="10" fontId="12" fillId="0" borderId="2" xfId="1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9FBD4-FB12-4510-B89B-CDC10A057660}">
  <dimension ref="B2:F14"/>
  <sheetViews>
    <sheetView tabSelected="1" workbookViewId="0">
      <selection activeCell="H17" sqref="H17"/>
    </sheetView>
  </sheetViews>
  <sheetFormatPr baseColWidth="10" defaultRowHeight="14.5" x14ac:dyDescent="0.35"/>
  <cols>
    <col min="2" max="2" width="22" customWidth="1"/>
    <col min="3" max="3" width="14.36328125" customWidth="1"/>
    <col min="6" max="6" width="14.08984375" customWidth="1"/>
  </cols>
  <sheetData>
    <row r="2" spans="2:6" ht="15" thickBot="1" x14ac:dyDescent="0.4"/>
    <row r="3" spans="2:6" ht="29.5" thickBot="1" x14ac:dyDescent="0.4">
      <c r="B3" s="1" t="s">
        <v>0</v>
      </c>
      <c r="C3" s="2" t="s">
        <v>1</v>
      </c>
      <c r="D3" s="16" t="s">
        <v>2</v>
      </c>
      <c r="E3" s="15"/>
      <c r="F3" s="2" t="s">
        <v>3</v>
      </c>
    </row>
    <row r="4" spans="2:6" ht="29.5" thickBot="1" x14ac:dyDescent="0.4">
      <c r="B4" s="3" t="s">
        <v>4</v>
      </c>
      <c r="C4" s="5">
        <f>'Lote 1'!F74</f>
        <v>2000</v>
      </c>
      <c r="D4" s="13">
        <f>C4*2</f>
        <v>4000</v>
      </c>
      <c r="E4" s="14"/>
      <c r="F4" s="5">
        <f>C4+D4</f>
        <v>6000</v>
      </c>
    </row>
    <row r="5" spans="2:6" ht="29.5" thickBot="1" x14ac:dyDescent="0.4">
      <c r="B5" s="3" t="s">
        <v>5</v>
      </c>
      <c r="C5" s="6">
        <f>'Lote 2'!Q21</f>
        <v>12000</v>
      </c>
      <c r="D5" s="9">
        <f>C5*2</f>
        <v>24000</v>
      </c>
      <c r="E5" s="10"/>
      <c r="F5" s="5">
        <f>C5+D5</f>
        <v>36000</v>
      </c>
    </row>
    <row r="6" spans="2:6" ht="29.5" thickBot="1" x14ac:dyDescent="0.4">
      <c r="B6" s="3" t="s">
        <v>6</v>
      </c>
      <c r="C6" s="5">
        <f>'Lote 3'!Q20</f>
        <v>12000</v>
      </c>
      <c r="D6" s="11">
        <f>C6*2</f>
        <v>24000</v>
      </c>
      <c r="E6" s="12"/>
      <c r="F6" s="5">
        <f>C6+D6</f>
        <v>36000</v>
      </c>
    </row>
    <row r="7" spans="2:6" ht="15" thickBot="1" x14ac:dyDescent="0.4">
      <c r="B7" s="7" t="s">
        <v>7</v>
      </c>
      <c r="C7" s="8">
        <f>C4+C5+C6</f>
        <v>26000</v>
      </c>
      <c r="D7" s="17">
        <f>D4+D5+D6</f>
        <v>52000</v>
      </c>
      <c r="E7" s="18"/>
      <c r="F7" s="8">
        <f>F4+F5+F6</f>
        <v>78000</v>
      </c>
    </row>
    <row r="10" spans="2:6" x14ac:dyDescent="0.35">
      <c r="B10" t="s">
        <v>76</v>
      </c>
    </row>
    <row r="12" spans="2:6" x14ac:dyDescent="0.35">
      <c r="B12" t="s">
        <v>77</v>
      </c>
    </row>
    <row r="14" spans="2:6" x14ac:dyDescent="0.35">
      <c r="B14" t="s">
        <v>78</v>
      </c>
    </row>
  </sheetData>
  <sheetProtection algorithmName="SHA-512" hashValue="jfLifNSGOFXMa7e7vNhVxJPVB9jlJc+9rcp9YwS/a1SmeOzBNr6+U+IYN2LORmpEvRKt+srS13Yns5CphUEYKQ==" saltValue="0HBz/0YULMey3l93MAoe8Q==" spinCount="100000" sheet="1" objects="1" scenarios="1"/>
  <mergeCells count="5">
    <mergeCell ref="D5:E5"/>
    <mergeCell ref="D6:E6"/>
    <mergeCell ref="D4:E4"/>
    <mergeCell ref="D3:E3"/>
    <mergeCell ref="D7:E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54510-BE3D-4625-8985-1F033A6D0BFB}">
  <dimension ref="B2:I77"/>
  <sheetViews>
    <sheetView workbookViewId="0">
      <selection activeCell="I11" sqref="I11"/>
    </sheetView>
  </sheetViews>
  <sheetFormatPr baseColWidth="10" defaultRowHeight="14.5" x14ac:dyDescent="0.35"/>
  <cols>
    <col min="2" max="2" width="12" customWidth="1"/>
    <col min="3" max="3" width="26.6328125" customWidth="1"/>
    <col min="5" max="5" width="12.1796875" customWidth="1"/>
  </cols>
  <sheetData>
    <row r="2" spans="2:8" ht="15" thickBot="1" x14ac:dyDescent="0.4"/>
    <row r="3" spans="2:8" ht="39.5" thickBot="1" x14ac:dyDescent="0.4">
      <c r="B3" s="30" t="s">
        <v>8</v>
      </c>
      <c r="C3" s="31"/>
      <c r="D3" s="19" t="s">
        <v>9</v>
      </c>
      <c r="E3" s="19" t="s">
        <v>50</v>
      </c>
      <c r="F3" s="20" t="s">
        <v>51</v>
      </c>
    </row>
    <row r="4" spans="2:8" ht="15" thickBot="1" x14ac:dyDescent="0.4">
      <c r="B4" s="32" t="s">
        <v>10</v>
      </c>
      <c r="C4" s="33"/>
      <c r="D4" s="33"/>
      <c r="E4" s="33"/>
      <c r="F4" s="34"/>
    </row>
    <row r="5" spans="2:8" ht="15" thickBot="1" x14ac:dyDescent="0.4">
      <c r="B5" s="36" t="s">
        <v>11</v>
      </c>
      <c r="C5" s="21" t="s">
        <v>12</v>
      </c>
      <c r="D5" s="22">
        <v>75</v>
      </c>
      <c r="E5" s="114"/>
      <c r="F5" s="23">
        <f>D5*E5</f>
        <v>0</v>
      </c>
      <c r="H5" s="4"/>
    </row>
    <row r="6" spans="2:8" ht="26.5" thickBot="1" x14ac:dyDescent="0.4">
      <c r="B6" s="35"/>
      <c r="C6" s="21" t="s">
        <v>13</v>
      </c>
      <c r="D6" s="22">
        <v>68</v>
      </c>
      <c r="E6" s="114"/>
      <c r="F6" s="23">
        <f t="shared" ref="F6:F52" si="0">D6*E6</f>
        <v>0</v>
      </c>
      <c r="H6" s="4"/>
    </row>
    <row r="7" spans="2:8" ht="15" thickBot="1" x14ac:dyDescent="0.4">
      <c r="B7" s="35"/>
      <c r="C7" s="21" t="s">
        <v>14</v>
      </c>
      <c r="D7" s="22">
        <v>174</v>
      </c>
      <c r="E7" s="114"/>
      <c r="F7" s="23">
        <f t="shared" si="0"/>
        <v>0</v>
      </c>
      <c r="H7" s="4"/>
    </row>
    <row r="8" spans="2:8" ht="15" thickBot="1" x14ac:dyDescent="0.4">
      <c r="B8" s="35"/>
      <c r="C8" s="21" t="s">
        <v>15</v>
      </c>
      <c r="D8" s="22">
        <v>21</v>
      </c>
      <c r="E8" s="114"/>
      <c r="F8" s="23">
        <f t="shared" si="0"/>
        <v>0</v>
      </c>
      <c r="H8" s="4"/>
    </row>
    <row r="9" spans="2:8" ht="15" thickBot="1" x14ac:dyDescent="0.4">
      <c r="B9" s="35"/>
      <c r="C9" s="21" t="s">
        <v>16</v>
      </c>
      <c r="D9" s="22">
        <v>2</v>
      </c>
      <c r="E9" s="114"/>
      <c r="F9" s="23">
        <f t="shared" si="0"/>
        <v>0</v>
      </c>
      <c r="H9" s="4"/>
    </row>
    <row r="10" spans="2:8" ht="15" thickBot="1" x14ac:dyDescent="0.4">
      <c r="B10" s="37"/>
      <c r="C10" s="21" t="s">
        <v>17</v>
      </c>
      <c r="D10" s="22">
        <v>1</v>
      </c>
      <c r="E10" s="114"/>
      <c r="F10" s="23">
        <f t="shared" si="0"/>
        <v>0</v>
      </c>
      <c r="H10" s="4"/>
    </row>
    <row r="11" spans="2:8" ht="15" thickBot="1" x14ac:dyDescent="0.4">
      <c r="B11" s="36" t="s">
        <v>18</v>
      </c>
      <c r="C11" s="21" t="s">
        <v>12</v>
      </c>
      <c r="D11" s="22">
        <v>38</v>
      </c>
      <c r="E11" s="114"/>
      <c r="F11" s="23">
        <f t="shared" si="0"/>
        <v>0</v>
      </c>
      <c r="H11" s="4"/>
    </row>
    <row r="12" spans="2:8" ht="26.5" thickBot="1" x14ac:dyDescent="0.4">
      <c r="B12" s="35"/>
      <c r="C12" s="21" t="s">
        <v>13</v>
      </c>
      <c r="D12" s="22">
        <v>95</v>
      </c>
      <c r="E12" s="114"/>
      <c r="F12" s="23">
        <f t="shared" si="0"/>
        <v>0</v>
      </c>
      <c r="H12" s="4"/>
    </row>
    <row r="13" spans="2:8" ht="15" thickBot="1" x14ac:dyDescent="0.4">
      <c r="B13" s="35"/>
      <c r="C13" s="21" t="s">
        <v>14</v>
      </c>
      <c r="D13" s="22">
        <v>381</v>
      </c>
      <c r="E13" s="114"/>
      <c r="F13" s="23">
        <f t="shared" si="0"/>
        <v>0</v>
      </c>
      <c r="H13" s="4"/>
    </row>
    <row r="14" spans="2:8" ht="15" thickBot="1" x14ac:dyDescent="0.4">
      <c r="B14" s="35"/>
      <c r="C14" s="21" t="s">
        <v>15</v>
      </c>
      <c r="D14" s="22">
        <v>66</v>
      </c>
      <c r="E14" s="114"/>
      <c r="F14" s="23">
        <f t="shared" si="0"/>
        <v>0</v>
      </c>
      <c r="H14" s="4"/>
    </row>
    <row r="15" spans="2:8" ht="15" thickBot="1" x14ac:dyDescent="0.4">
      <c r="B15" s="35"/>
      <c r="C15" s="21" t="s">
        <v>16</v>
      </c>
      <c r="D15" s="22">
        <v>32</v>
      </c>
      <c r="E15" s="114"/>
      <c r="F15" s="23">
        <f t="shared" si="0"/>
        <v>0</v>
      </c>
      <c r="H15" s="4"/>
    </row>
    <row r="16" spans="2:8" ht="15" thickBot="1" x14ac:dyDescent="0.4">
      <c r="B16" s="37"/>
      <c r="C16" s="21" t="s">
        <v>17</v>
      </c>
      <c r="D16" s="22">
        <v>4</v>
      </c>
      <c r="E16" s="114"/>
      <c r="F16" s="23">
        <f t="shared" si="0"/>
        <v>0</v>
      </c>
      <c r="H16" s="4"/>
    </row>
    <row r="17" spans="2:8" ht="15" thickBot="1" x14ac:dyDescent="0.4">
      <c r="B17" s="36" t="s">
        <v>45</v>
      </c>
      <c r="C17" s="21" t="s">
        <v>12</v>
      </c>
      <c r="D17" s="22">
        <v>35</v>
      </c>
      <c r="E17" s="114"/>
      <c r="F17" s="23">
        <f t="shared" si="0"/>
        <v>0</v>
      </c>
      <c r="H17" s="4"/>
    </row>
    <row r="18" spans="2:8" ht="26.5" thickBot="1" x14ac:dyDescent="0.4">
      <c r="B18" s="35"/>
      <c r="C18" s="21" t="s">
        <v>13</v>
      </c>
      <c r="D18" s="22">
        <v>21</v>
      </c>
      <c r="E18" s="114"/>
      <c r="F18" s="23">
        <f t="shared" si="0"/>
        <v>0</v>
      </c>
      <c r="H18" s="4"/>
    </row>
    <row r="19" spans="2:8" ht="15" thickBot="1" x14ac:dyDescent="0.4">
      <c r="B19" s="35"/>
      <c r="C19" s="21" t="s">
        <v>14</v>
      </c>
      <c r="D19" s="22">
        <v>1</v>
      </c>
      <c r="E19" s="114"/>
      <c r="F19" s="23">
        <f t="shared" si="0"/>
        <v>0</v>
      </c>
      <c r="H19" s="4"/>
    </row>
    <row r="20" spans="2:8" ht="15" thickBot="1" x14ac:dyDescent="0.4">
      <c r="B20" s="35"/>
      <c r="C20" s="21" t="s">
        <v>15</v>
      </c>
      <c r="D20" s="22">
        <v>1</v>
      </c>
      <c r="E20" s="114"/>
      <c r="F20" s="23">
        <f t="shared" si="0"/>
        <v>0</v>
      </c>
      <c r="H20" s="4"/>
    </row>
    <row r="21" spans="2:8" ht="15" thickBot="1" x14ac:dyDescent="0.4">
      <c r="B21" s="35"/>
      <c r="C21" s="21" t="s">
        <v>16</v>
      </c>
      <c r="D21" s="22">
        <v>1</v>
      </c>
      <c r="E21" s="114"/>
      <c r="F21" s="23">
        <f t="shared" si="0"/>
        <v>0</v>
      </c>
      <c r="H21" s="4"/>
    </row>
    <row r="22" spans="2:8" ht="15" thickBot="1" x14ac:dyDescent="0.4">
      <c r="B22" s="37"/>
      <c r="C22" s="21" t="s">
        <v>17</v>
      </c>
      <c r="D22" s="22">
        <v>1</v>
      </c>
      <c r="E22" s="114"/>
      <c r="F22" s="23">
        <f t="shared" si="0"/>
        <v>0</v>
      </c>
      <c r="H22" s="4"/>
    </row>
    <row r="23" spans="2:8" ht="15" thickBot="1" x14ac:dyDescent="0.4">
      <c r="B23" s="36" t="s">
        <v>46</v>
      </c>
      <c r="C23" s="21" t="s">
        <v>12</v>
      </c>
      <c r="D23" s="22">
        <v>87</v>
      </c>
      <c r="E23" s="114"/>
      <c r="F23" s="23">
        <f t="shared" si="0"/>
        <v>0</v>
      </c>
      <c r="H23" s="4"/>
    </row>
    <row r="24" spans="2:8" ht="26.5" thickBot="1" x14ac:dyDescent="0.4">
      <c r="B24" s="35"/>
      <c r="C24" s="21" t="s">
        <v>13</v>
      </c>
      <c r="D24" s="22">
        <v>3</v>
      </c>
      <c r="E24" s="114"/>
      <c r="F24" s="23">
        <f t="shared" si="0"/>
        <v>0</v>
      </c>
      <c r="H24" s="4"/>
    </row>
    <row r="25" spans="2:8" ht="15" thickBot="1" x14ac:dyDescent="0.4">
      <c r="B25" s="35"/>
      <c r="C25" s="21" t="s">
        <v>14</v>
      </c>
      <c r="D25" s="22">
        <v>1</v>
      </c>
      <c r="E25" s="114"/>
      <c r="F25" s="23">
        <f t="shared" si="0"/>
        <v>0</v>
      </c>
      <c r="H25" s="4"/>
    </row>
    <row r="26" spans="2:8" ht="15" thickBot="1" x14ac:dyDescent="0.4">
      <c r="B26" s="35"/>
      <c r="C26" s="21" t="s">
        <v>15</v>
      </c>
      <c r="D26" s="22">
        <v>1</v>
      </c>
      <c r="E26" s="114"/>
      <c r="F26" s="23">
        <f t="shared" si="0"/>
        <v>0</v>
      </c>
      <c r="H26" s="4"/>
    </row>
    <row r="27" spans="2:8" ht="15" thickBot="1" x14ac:dyDescent="0.4">
      <c r="B27" s="35"/>
      <c r="C27" s="21" t="s">
        <v>16</v>
      </c>
      <c r="D27" s="22">
        <v>1</v>
      </c>
      <c r="E27" s="114"/>
      <c r="F27" s="23">
        <f t="shared" si="0"/>
        <v>0</v>
      </c>
      <c r="H27" s="4"/>
    </row>
    <row r="28" spans="2:8" ht="15" thickBot="1" x14ac:dyDescent="0.4">
      <c r="B28" s="37"/>
      <c r="C28" s="21" t="s">
        <v>17</v>
      </c>
      <c r="D28" s="22">
        <v>1</v>
      </c>
      <c r="E28" s="114"/>
      <c r="F28" s="23">
        <f t="shared" si="0"/>
        <v>0</v>
      </c>
      <c r="H28" s="4"/>
    </row>
    <row r="29" spans="2:8" ht="15" thickBot="1" x14ac:dyDescent="0.4">
      <c r="B29" s="39" t="s">
        <v>19</v>
      </c>
      <c r="C29" s="21" t="s">
        <v>12</v>
      </c>
      <c r="D29" s="22">
        <v>7</v>
      </c>
      <c r="E29" s="114"/>
      <c r="F29" s="23">
        <f t="shared" si="0"/>
        <v>0</v>
      </c>
      <c r="H29" s="4"/>
    </row>
    <row r="30" spans="2:8" ht="26.5" thickBot="1" x14ac:dyDescent="0.4">
      <c r="B30" s="38"/>
      <c r="C30" s="21" t="s">
        <v>13</v>
      </c>
      <c r="D30" s="22">
        <v>38</v>
      </c>
      <c r="E30" s="114"/>
      <c r="F30" s="23">
        <f t="shared" si="0"/>
        <v>0</v>
      </c>
      <c r="H30" s="4"/>
    </row>
    <row r="31" spans="2:8" ht="15" thickBot="1" x14ac:dyDescent="0.4">
      <c r="B31" s="38"/>
      <c r="C31" s="21" t="s">
        <v>14</v>
      </c>
      <c r="D31" s="22">
        <v>27</v>
      </c>
      <c r="E31" s="114"/>
      <c r="F31" s="23">
        <f t="shared" si="0"/>
        <v>0</v>
      </c>
      <c r="H31" s="4"/>
    </row>
    <row r="32" spans="2:8" ht="15" thickBot="1" x14ac:dyDescent="0.4">
      <c r="B32" s="38"/>
      <c r="C32" s="21" t="s">
        <v>20</v>
      </c>
      <c r="D32" s="22">
        <v>68</v>
      </c>
      <c r="E32" s="114"/>
      <c r="F32" s="23">
        <f t="shared" si="0"/>
        <v>0</v>
      </c>
      <c r="H32" s="4"/>
    </row>
    <row r="33" spans="2:8" ht="15" thickBot="1" x14ac:dyDescent="0.4">
      <c r="B33" s="38"/>
      <c r="C33" s="21" t="s">
        <v>16</v>
      </c>
      <c r="D33" s="22">
        <v>43</v>
      </c>
      <c r="E33" s="114"/>
      <c r="F33" s="23">
        <f t="shared" si="0"/>
        <v>0</v>
      </c>
      <c r="H33" s="4"/>
    </row>
    <row r="34" spans="2:8" ht="15" thickBot="1" x14ac:dyDescent="0.4">
      <c r="B34" s="40"/>
      <c r="C34" s="21" t="s">
        <v>21</v>
      </c>
      <c r="D34" s="22">
        <v>18</v>
      </c>
      <c r="E34" s="114"/>
      <c r="F34" s="23">
        <f t="shared" si="0"/>
        <v>0</v>
      </c>
      <c r="H34" s="4"/>
    </row>
    <row r="35" spans="2:8" ht="15" thickBot="1" x14ac:dyDescent="0.4">
      <c r="B35" s="39" t="s">
        <v>22</v>
      </c>
      <c r="C35" s="21" t="s">
        <v>12</v>
      </c>
      <c r="D35" s="22">
        <v>13</v>
      </c>
      <c r="E35" s="114"/>
      <c r="F35" s="23">
        <f t="shared" si="0"/>
        <v>0</v>
      </c>
      <c r="H35" s="4"/>
    </row>
    <row r="36" spans="2:8" ht="26.5" thickBot="1" x14ac:dyDescent="0.4">
      <c r="B36" s="38"/>
      <c r="C36" s="21" t="s">
        <v>13</v>
      </c>
      <c r="D36" s="22">
        <v>125</v>
      </c>
      <c r="E36" s="114"/>
      <c r="F36" s="23">
        <f t="shared" si="0"/>
        <v>0</v>
      </c>
      <c r="H36" s="4"/>
    </row>
    <row r="37" spans="2:8" ht="15" thickBot="1" x14ac:dyDescent="0.4">
      <c r="B37" s="38"/>
      <c r="C37" s="21" t="s">
        <v>14</v>
      </c>
      <c r="D37" s="22">
        <v>103</v>
      </c>
      <c r="E37" s="114"/>
      <c r="F37" s="23">
        <f t="shared" si="0"/>
        <v>0</v>
      </c>
      <c r="H37" s="4"/>
    </row>
    <row r="38" spans="2:8" ht="15" thickBot="1" x14ac:dyDescent="0.4">
      <c r="B38" s="38"/>
      <c r="C38" s="21" t="s">
        <v>15</v>
      </c>
      <c r="D38" s="22">
        <v>461</v>
      </c>
      <c r="E38" s="114"/>
      <c r="F38" s="23">
        <f t="shared" si="0"/>
        <v>0</v>
      </c>
      <c r="H38" s="4"/>
    </row>
    <row r="39" spans="2:8" ht="15" thickBot="1" x14ac:dyDescent="0.4">
      <c r="B39" s="38"/>
      <c r="C39" s="21" t="s">
        <v>16</v>
      </c>
      <c r="D39" s="22">
        <v>341</v>
      </c>
      <c r="E39" s="114"/>
      <c r="F39" s="23">
        <f t="shared" si="0"/>
        <v>0</v>
      </c>
      <c r="H39" s="4"/>
    </row>
    <row r="40" spans="2:8" ht="15" thickBot="1" x14ac:dyDescent="0.4">
      <c r="B40" s="40"/>
      <c r="C40" s="21" t="s">
        <v>17</v>
      </c>
      <c r="D40" s="22">
        <v>86</v>
      </c>
      <c r="E40" s="114"/>
      <c r="F40" s="23">
        <f t="shared" si="0"/>
        <v>0</v>
      </c>
      <c r="H40" s="4"/>
    </row>
    <row r="41" spans="2:8" ht="15" thickBot="1" x14ac:dyDescent="0.4">
      <c r="B41" s="36" t="s">
        <v>47</v>
      </c>
      <c r="C41" s="21" t="s">
        <v>12</v>
      </c>
      <c r="D41" s="22">
        <v>1</v>
      </c>
      <c r="E41" s="114"/>
      <c r="F41" s="23">
        <f t="shared" si="0"/>
        <v>0</v>
      </c>
      <c r="H41" s="4"/>
    </row>
    <row r="42" spans="2:8" ht="26.5" thickBot="1" x14ac:dyDescent="0.4">
      <c r="B42" s="35"/>
      <c r="C42" s="21" t="s">
        <v>23</v>
      </c>
      <c r="D42" s="22">
        <v>2</v>
      </c>
      <c r="E42" s="114"/>
      <c r="F42" s="23">
        <f t="shared" si="0"/>
        <v>0</v>
      </c>
      <c r="H42" s="4"/>
    </row>
    <row r="43" spans="2:8" ht="15" thickBot="1" x14ac:dyDescent="0.4">
      <c r="B43" s="35"/>
      <c r="C43" s="21" t="s">
        <v>14</v>
      </c>
      <c r="D43" s="22">
        <v>1</v>
      </c>
      <c r="E43" s="114"/>
      <c r="F43" s="23">
        <f t="shared" si="0"/>
        <v>0</v>
      </c>
      <c r="H43" s="4"/>
    </row>
    <row r="44" spans="2:8" ht="15" thickBot="1" x14ac:dyDescent="0.4">
      <c r="B44" s="35"/>
      <c r="C44" s="21" t="s">
        <v>15</v>
      </c>
      <c r="D44" s="22">
        <v>1</v>
      </c>
      <c r="E44" s="114"/>
      <c r="F44" s="23">
        <f t="shared" si="0"/>
        <v>0</v>
      </c>
      <c r="H44" s="4"/>
    </row>
    <row r="45" spans="2:8" ht="15" thickBot="1" x14ac:dyDescent="0.4">
      <c r="B45" s="35"/>
      <c r="C45" s="21" t="s">
        <v>16</v>
      </c>
      <c r="D45" s="22">
        <v>1</v>
      </c>
      <c r="E45" s="114"/>
      <c r="F45" s="23">
        <f t="shared" si="0"/>
        <v>0</v>
      </c>
      <c r="H45" s="4"/>
    </row>
    <row r="46" spans="2:8" ht="15" thickBot="1" x14ac:dyDescent="0.4">
      <c r="B46" s="37"/>
      <c r="C46" s="21" t="s">
        <v>17</v>
      </c>
      <c r="D46" s="22">
        <v>1</v>
      </c>
      <c r="E46" s="114"/>
      <c r="F46" s="23">
        <f t="shared" si="0"/>
        <v>0</v>
      </c>
      <c r="H46" s="4"/>
    </row>
    <row r="47" spans="2:8" ht="15" thickBot="1" x14ac:dyDescent="0.4">
      <c r="B47" s="36" t="s">
        <v>48</v>
      </c>
      <c r="C47" s="21" t="s">
        <v>12</v>
      </c>
      <c r="D47" s="22">
        <v>1</v>
      </c>
      <c r="E47" s="114"/>
      <c r="F47" s="23">
        <f t="shared" si="0"/>
        <v>0</v>
      </c>
      <c r="H47" s="4"/>
    </row>
    <row r="48" spans="2:8" ht="26.5" thickBot="1" x14ac:dyDescent="0.4">
      <c r="B48" s="35"/>
      <c r="C48" s="21" t="s">
        <v>13</v>
      </c>
      <c r="D48" s="22">
        <v>7</v>
      </c>
      <c r="E48" s="114"/>
      <c r="F48" s="23">
        <f t="shared" si="0"/>
        <v>0</v>
      </c>
      <c r="H48" s="4"/>
    </row>
    <row r="49" spans="2:8" ht="15" thickBot="1" x14ac:dyDescent="0.4">
      <c r="B49" s="35"/>
      <c r="C49" s="21" t="s">
        <v>14</v>
      </c>
      <c r="D49" s="22">
        <v>2</v>
      </c>
      <c r="E49" s="114"/>
      <c r="F49" s="23">
        <f t="shared" si="0"/>
        <v>0</v>
      </c>
      <c r="H49" s="4"/>
    </row>
    <row r="50" spans="2:8" ht="15" thickBot="1" x14ac:dyDescent="0.4">
      <c r="B50" s="35"/>
      <c r="C50" s="21" t="s">
        <v>15</v>
      </c>
      <c r="D50" s="22">
        <v>1</v>
      </c>
      <c r="E50" s="114"/>
      <c r="F50" s="23">
        <f t="shared" si="0"/>
        <v>0</v>
      </c>
      <c r="H50" s="4"/>
    </row>
    <row r="51" spans="2:8" ht="15" thickBot="1" x14ac:dyDescent="0.4">
      <c r="B51" s="35"/>
      <c r="C51" s="21" t="s">
        <v>16</v>
      </c>
      <c r="D51" s="22">
        <v>1</v>
      </c>
      <c r="E51" s="114"/>
      <c r="F51" s="23">
        <f t="shared" si="0"/>
        <v>0</v>
      </c>
      <c r="H51" s="4"/>
    </row>
    <row r="52" spans="2:8" ht="15" thickBot="1" x14ac:dyDescent="0.4">
      <c r="B52" s="37"/>
      <c r="C52" s="21" t="s">
        <v>17</v>
      </c>
      <c r="D52" s="22">
        <v>1</v>
      </c>
      <c r="E52" s="114"/>
      <c r="F52" s="23">
        <f t="shared" si="0"/>
        <v>0</v>
      </c>
      <c r="H52" s="4"/>
    </row>
    <row r="53" spans="2:8" ht="15" thickBot="1" x14ac:dyDescent="0.4">
      <c r="B53" s="30" t="s">
        <v>24</v>
      </c>
      <c r="C53" s="41"/>
      <c r="D53" s="41"/>
      <c r="E53" s="41"/>
      <c r="F53" s="31"/>
      <c r="H53" s="4"/>
    </row>
    <row r="54" spans="2:8" ht="39" customHeight="1" thickBot="1" x14ac:dyDescent="0.4">
      <c r="B54" s="42" t="s">
        <v>25</v>
      </c>
      <c r="C54" s="43"/>
      <c r="D54" s="22">
        <v>12</v>
      </c>
      <c r="E54" s="114"/>
      <c r="F54" s="23">
        <f>D54*E54</f>
        <v>0</v>
      </c>
      <c r="H54" s="4"/>
    </row>
    <row r="55" spans="2:8" ht="15" thickBot="1" x14ac:dyDescent="0.4">
      <c r="B55" s="30" t="s">
        <v>26</v>
      </c>
      <c r="C55" s="41"/>
      <c r="D55" s="41"/>
      <c r="E55" s="41"/>
      <c r="F55" s="31"/>
      <c r="H55" s="4"/>
    </row>
    <row r="56" spans="2:8" ht="15" thickBot="1" x14ac:dyDescent="0.4">
      <c r="B56" s="44" t="s">
        <v>27</v>
      </c>
      <c r="C56" s="45"/>
      <c r="D56" s="24">
        <v>25</v>
      </c>
      <c r="E56" s="115"/>
      <c r="F56" s="25">
        <f>D56*E56</f>
        <v>0</v>
      </c>
      <c r="H56" s="4"/>
    </row>
    <row r="57" spans="2:8" ht="22" customHeight="1" thickBot="1" x14ac:dyDescent="0.4">
      <c r="B57" s="44" t="s">
        <v>28</v>
      </c>
      <c r="C57" s="45"/>
      <c r="D57" s="24">
        <v>11</v>
      </c>
      <c r="E57" s="115"/>
      <c r="F57" s="25">
        <f t="shared" ref="F57:F60" si="1">D57*E57</f>
        <v>0</v>
      </c>
      <c r="H57" s="4"/>
    </row>
    <row r="58" spans="2:8" ht="22" customHeight="1" thickBot="1" x14ac:dyDescent="0.4">
      <c r="B58" s="46" t="s">
        <v>29</v>
      </c>
      <c r="C58" s="47"/>
      <c r="D58" s="22">
        <v>559</v>
      </c>
      <c r="E58" s="114"/>
      <c r="F58" s="25">
        <f t="shared" si="1"/>
        <v>0</v>
      </c>
      <c r="H58" s="4"/>
    </row>
    <row r="59" spans="2:8" ht="15" thickBot="1" x14ac:dyDescent="0.4">
      <c r="B59" s="44" t="s">
        <v>30</v>
      </c>
      <c r="C59" s="45"/>
      <c r="D59" s="24">
        <v>1</v>
      </c>
      <c r="E59" s="115"/>
      <c r="F59" s="25">
        <f t="shared" si="1"/>
        <v>0</v>
      </c>
      <c r="H59" s="4"/>
    </row>
    <row r="60" spans="2:8" ht="22" customHeight="1" thickBot="1" x14ac:dyDescent="0.4">
      <c r="B60" s="48" t="s">
        <v>31</v>
      </c>
      <c r="C60" s="49"/>
      <c r="D60" s="24">
        <v>45</v>
      </c>
      <c r="E60" s="115"/>
      <c r="F60" s="25">
        <f t="shared" si="1"/>
        <v>0</v>
      </c>
      <c r="H60" s="4"/>
    </row>
    <row r="61" spans="2:8" ht="15" thickBot="1" x14ac:dyDescent="0.4">
      <c r="B61" s="30" t="s">
        <v>32</v>
      </c>
      <c r="C61" s="41"/>
      <c r="D61" s="41"/>
      <c r="E61" s="41"/>
      <c r="F61" s="31"/>
      <c r="H61" s="4"/>
    </row>
    <row r="62" spans="2:8" ht="22" customHeight="1" thickBot="1" x14ac:dyDescent="0.4">
      <c r="B62" s="46" t="s">
        <v>33</v>
      </c>
      <c r="C62" s="47"/>
      <c r="D62" s="22">
        <v>1</v>
      </c>
      <c r="E62" s="114"/>
      <c r="F62" s="23">
        <f>D62*E62</f>
        <v>0</v>
      </c>
      <c r="H62" s="4"/>
    </row>
    <row r="63" spans="2:8" ht="22" customHeight="1" thickBot="1" x14ac:dyDescent="0.4">
      <c r="B63" s="46" t="s">
        <v>34</v>
      </c>
      <c r="C63" s="47"/>
      <c r="D63" s="22">
        <v>1</v>
      </c>
      <c r="E63" s="114"/>
      <c r="F63" s="23">
        <f>D63*E63</f>
        <v>0</v>
      </c>
      <c r="H63" s="4"/>
    </row>
    <row r="64" spans="2:8" ht="15" thickBot="1" x14ac:dyDescent="0.4">
      <c r="B64" s="30" t="s">
        <v>35</v>
      </c>
      <c r="C64" s="41"/>
      <c r="D64" s="41"/>
      <c r="E64" s="41"/>
      <c r="F64" s="31"/>
      <c r="H64" s="4"/>
    </row>
    <row r="65" spans="2:9" ht="15" thickBot="1" x14ac:dyDescent="0.4">
      <c r="B65" s="46" t="s">
        <v>36</v>
      </c>
      <c r="C65" s="47"/>
      <c r="D65" s="26">
        <v>209</v>
      </c>
      <c r="E65" s="116"/>
      <c r="F65" s="27">
        <f>D65*E65</f>
        <v>0</v>
      </c>
      <c r="H65" s="4"/>
    </row>
    <row r="66" spans="2:9" ht="22" customHeight="1" thickBot="1" x14ac:dyDescent="0.4">
      <c r="B66" s="46" t="s">
        <v>37</v>
      </c>
      <c r="C66" s="47"/>
      <c r="D66" s="26">
        <v>229</v>
      </c>
      <c r="E66" s="116"/>
      <c r="F66" s="27">
        <f t="shared" ref="F66:F67" si="2">D66*E66</f>
        <v>0</v>
      </c>
      <c r="H66" s="4"/>
    </row>
    <row r="67" spans="2:9" ht="15" thickBot="1" x14ac:dyDescent="0.4">
      <c r="B67" s="46" t="s">
        <v>38</v>
      </c>
      <c r="C67" s="47"/>
      <c r="D67" s="26">
        <v>1</v>
      </c>
      <c r="E67" s="116"/>
      <c r="F67" s="27">
        <f t="shared" si="2"/>
        <v>0</v>
      </c>
      <c r="H67" s="4"/>
    </row>
    <row r="68" spans="2:9" ht="15" thickBot="1" x14ac:dyDescent="0.4">
      <c r="B68" s="30" t="s">
        <v>39</v>
      </c>
      <c r="C68" s="41"/>
      <c r="D68" s="41"/>
      <c r="E68" s="41"/>
      <c r="F68" s="31"/>
      <c r="H68" s="4"/>
    </row>
    <row r="69" spans="2:9" ht="22" customHeight="1" thickBot="1" x14ac:dyDescent="0.4">
      <c r="B69" s="46" t="s">
        <v>40</v>
      </c>
      <c r="C69" s="47"/>
      <c r="D69" s="22">
        <v>440</v>
      </c>
      <c r="E69" s="114"/>
      <c r="F69" s="23">
        <f>D69*E69</f>
        <v>0</v>
      </c>
      <c r="H69" s="4"/>
    </row>
    <row r="70" spans="2:9" ht="22" customHeight="1" thickBot="1" x14ac:dyDescent="0.4">
      <c r="B70" s="46" t="s">
        <v>41</v>
      </c>
      <c r="C70" s="47"/>
      <c r="D70" s="22">
        <v>1</v>
      </c>
      <c r="E70" s="114"/>
      <c r="F70" s="23">
        <f t="shared" ref="F70:F72" si="3">D70*E70</f>
        <v>0</v>
      </c>
      <c r="H70" s="4"/>
    </row>
    <row r="71" spans="2:9" ht="22" customHeight="1" thickBot="1" x14ac:dyDescent="0.4">
      <c r="B71" s="46" t="s">
        <v>42</v>
      </c>
      <c r="C71" s="47"/>
      <c r="D71" s="22">
        <v>701</v>
      </c>
      <c r="E71" s="114"/>
      <c r="F71" s="23">
        <f t="shared" si="3"/>
        <v>0</v>
      </c>
      <c r="H71" s="4"/>
    </row>
    <row r="72" spans="2:9" ht="22" customHeight="1" thickBot="1" x14ac:dyDescent="0.4">
      <c r="B72" s="46" t="s">
        <v>43</v>
      </c>
      <c r="C72" s="47"/>
      <c r="D72" s="22">
        <v>1</v>
      </c>
      <c r="E72" s="114"/>
      <c r="F72" s="23">
        <f t="shared" si="3"/>
        <v>0</v>
      </c>
      <c r="H72" s="4"/>
    </row>
    <row r="73" spans="2:9" ht="15" thickBot="1" x14ac:dyDescent="0.4">
      <c r="B73" s="50" t="s">
        <v>44</v>
      </c>
      <c r="C73" s="51"/>
      <c r="D73" s="51"/>
      <c r="E73" s="52"/>
      <c r="F73" s="28">
        <v>2000</v>
      </c>
      <c r="H73" s="4"/>
    </row>
    <row r="74" spans="2:9" ht="15" thickBot="1" x14ac:dyDescent="0.4">
      <c r="B74" s="53" t="s">
        <v>49</v>
      </c>
      <c r="C74" s="54"/>
      <c r="D74" s="54"/>
      <c r="E74" s="55"/>
      <c r="F74" s="29">
        <f>F5+F6+F7+F8+F9+F10+F11+F12+F13+F14+F15+F16+F17+F18+F19+F20+F21+F22+F23+F24+F25+F26+F27+F28+F29+F30+F31+F32+F33+F34+F35+F36+F37+F38+F39+F40+F41+F42+F43+F44+F45+F46+F47+F48+F49+F50+F51+F52+F54+F56+F57+F58+F59+F60+F62+F63+F65+F66+F67+F69+F70+F71+F72+F73</f>
        <v>2000</v>
      </c>
      <c r="H74" s="4"/>
    </row>
    <row r="77" spans="2:9" ht="32" customHeight="1" x14ac:dyDescent="0.35">
      <c r="B77" s="125" t="s">
        <v>79</v>
      </c>
      <c r="C77" s="125"/>
      <c r="D77" s="125"/>
      <c r="E77" s="125"/>
      <c r="F77" s="125"/>
      <c r="G77" s="125"/>
      <c r="H77" s="125"/>
      <c r="I77" s="125"/>
    </row>
  </sheetData>
  <sheetProtection algorithmName="SHA-512" hashValue="Ci2VMLvys3JEAz4YLvY1QDP/7/N+nQw9VeWHPciaw4YQA3M4rf1PZAf0Pgpsy4MMzNE5oEkzTxKRU+tWt6UsdQ==" saltValue="Zj1zbXKelsWWEt2CEwUXPA==" spinCount="100000" sheet="1" objects="1" scenarios="1"/>
  <mergeCells count="33">
    <mergeCell ref="B77:I77"/>
    <mergeCell ref="B71:C71"/>
    <mergeCell ref="B72:C72"/>
    <mergeCell ref="B73:E73"/>
    <mergeCell ref="B74:E74"/>
    <mergeCell ref="B17:B22"/>
    <mergeCell ref="B23:B28"/>
    <mergeCell ref="B41:B46"/>
    <mergeCell ref="B47:B52"/>
    <mergeCell ref="B65:C65"/>
    <mergeCell ref="B66:C66"/>
    <mergeCell ref="B67:C67"/>
    <mergeCell ref="B68:F68"/>
    <mergeCell ref="B69:C69"/>
    <mergeCell ref="B70:C70"/>
    <mergeCell ref="B59:C59"/>
    <mergeCell ref="B60:C60"/>
    <mergeCell ref="B61:F61"/>
    <mergeCell ref="B62:C62"/>
    <mergeCell ref="B63:C63"/>
    <mergeCell ref="B64:F64"/>
    <mergeCell ref="B53:F53"/>
    <mergeCell ref="B54:C54"/>
    <mergeCell ref="B55:F55"/>
    <mergeCell ref="B56:C56"/>
    <mergeCell ref="B57:C57"/>
    <mergeCell ref="B58:C58"/>
    <mergeCell ref="B3:C3"/>
    <mergeCell ref="B4:F4"/>
    <mergeCell ref="B5:B10"/>
    <mergeCell ref="B11:B16"/>
    <mergeCell ref="B29:B34"/>
    <mergeCell ref="B35:B4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E202D-0E3E-43EE-8F57-4B7A53DC684B}">
  <dimension ref="B3:Q26"/>
  <sheetViews>
    <sheetView workbookViewId="0">
      <selection activeCell="B24" sqref="B24:Q24"/>
    </sheetView>
  </sheetViews>
  <sheetFormatPr baseColWidth="10" defaultRowHeight="14.5" x14ac:dyDescent="0.35"/>
  <sheetData>
    <row r="3" spans="2:17" ht="15" thickBot="1" x14ac:dyDescent="0.4"/>
    <row r="4" spans="2:17" ht="15" thickBot="1" x14ac:dyDescent="0.4">
      <c r="B4" s="56"/>
      <c r="C4" s="62" t="s">
        <v>52</v>
      </c>
      <c r="D4" s="63"/>
      <c r="E4" s="62" t="s">
        <v>53</v>
      </c>
      <c r="F4" s="63"/>
      <c r="G4" s="62" t="s">
        <v>54</v>
      </c>
      <c r="H4" s="63"/>
      <c r="I4" s="62" t="s">
        <v>55</v>
      </c>
      <c r="J4" s="63"/>
      <c r="K4" s="62" t="s">
        <v>56</v>
      </c>
      <c r="L4" s="63"/>
      <c r="M4" s="62" t="s">
        <v>57</v>
      </c>
      <c r="N4" s="63"/>
      <c r="O4" s="62" t="s">
        <v>58</v>
      </c>
      <c r="P4" s="63"/>
      <c r="Q4" s="57"/>
    </row>
    <row r="5" spans="2:17" ht="15" thickBot="1" x14ac:dyDescent="0.4">
      <c r="B5" s="58" t="s">
        <v>59</v>
      </c>
      <c r="C5" s="96" t="s">
        <v>60</v>
      </c>
      <c r="D5" s="96" t="s">
        <v>61</v>
      </c>
      <c r="E5" s="96" t="s">
        <v>60</v>
      </c>
      <c r="F5" s="96" t="s">
        <v>61</v>
      </c>
      <c r="G5" s="96" t="s">
        <v>60</v>
      </c>
      <c r="H5" s="96" t="s">
        <v>61</v>
      </c>
      <c r="I5" s="96" t="s">
        <v>60</v>
      </c>
      <c r="J5" s="96" t="s">
        <v>61</v>
      </c>
      <c r="K5" s="96" t="s">
        <v>60</v>
      </c>
      <c r="L5" s="96" t="s">
        <v>61</v>
      </c>
      <c r="M5" s="96" t="s">
        <v>60</v>
      </c>
      <c r="N5" s="96" t="s">
        <v>61</v>
      </c>
      <c r="O5" s="96" t="s">
        <v>60</v>
      </c>
      <c r="P5" s="96" t="s">
        <v>61</v>
      </c>
      <c r="Q5" s="96" t="s">
        <v>62</v>
      </c>
    </row>
    <row r="6" spans="2:17" ht="23.5" customHeight="1" thickBot="1" x14ac:dyDescent="0.4">
      <c r="B6" s="93" t="s">
        <v>63</v>
      </c>
      <c r="C6" s="98">
        <v>134</v>
      </c>
      <c r="D6" s="117"/>
      <c r="E6" s="99">
        <v>30</v>
      </c>
      <c r="F6" s="117"/>
      <c r="G6" s="100">
        <v>87</v>
      </c>
      <c r="H6" s="117"/>
      <c r="I6" s="100">
        <v>40</v>
      </c>
      <c r="J6" s="117"/>
      <c r="K6" s="100">
        <v>33</v>
      </c>
      <c r="L6" s="117"/>
      <c r="M6" s="99">
        <v>1</v>
      </c>
      <c r="N6" s="117"/>
      <c r="O6" s="101">
        <v>2053.46</v>
      </c>
      <c r="P6" s="117"/>
      <c r="Q6" s="102">
        <f>(C6*D6)+(E6*F6)+(G6*H6)+(I6*J6)+(K6*L6)+(M6*N6)+(O6*P6)</f>
        <v>0</v>
      </c>
    </row>
    <row r="7" spans="2:17" x14ac:dyDescent="0.35">
      <c r="B7" s="94" t="s">
        <v>64</v>
      </c>
      <c r="C7" s="103">
        <v>769</v>
      </c>
      <c r="D7" s="118"/>
      <c r="E7" s="64">
        <v>1079</v>
      </c>
      <c r="F7" s="118"/>
      <c r="G7" s="64">
        <v>917</v>
      </c>
      <c r="H7" s="118"/>
      <c r="I7" s="64">
        <v>380</v>
      </c>
      <c r="J7" s="118"/>
      <c r="K7" s="64">
        <v>273</v>
      </c>
      <c r="L7" s="118"/>
      <c r="M7" s="66">
        <v>14</v>
      </c>
      <c r="N7" s="118"/>
      <c r="O7" s="68">
        <v>12742.09</v>
      </c>
      <c r="P7" s="118"/>
      <c r="Q7" s="104">
        <f t="shared" ref="Q7:Q15" si="0">(C7*D7)+(E7*F7)+(G7*H7)+(I7*J7)+(K7*L7)+(M7*N7)+(O7*P7)</f>
        <v>0</v>
      </c>
    </row>
    <row r="8" spans="2:17" ht="15" thickBot="1" x14ac:dyDescent="0.4">
      <c r="B8" s="95" t="s">
        <v>65</v>
      </c>
      <c r="C8" s="105"/>
      <c r="D8" s="119"/>
      <c r="E8" s="65"/>
      <c r="F8" s="119"/>
      <c r="G8" s="65"/>
      <c r="H8" s="119"/>
      <c r="I8" s="65"/>
      <c r="J8" s="119"/>
      <c r="K8" s="65"/>
      <c r="L8" s="119"/>
      <c r="M8" s="67"/>
      <c r="N8" s="119"/>
      <c r="O8" s="69"/>
      <c r="P8" s="119"/>
      <c r="Q8" s="111"/>
    </row>
    <row r="9" spans="2:17" x14ac:dyDescent="0.35">
      <c r="B9" s="93" t="s">
        <v>66</v>
      </c>
      <c r="C9" s="103">
        <v>35</v>
      </c>
      <c r="D9" s="118"/>
      <c r="E9" s="64">
        <v>35</v>
      </c>
      <c r="F9" s="118"/>
      <c r="G9" s="64">
        <v>21</v>
      </c>
      <c r="H9" s="118"/>
      <c r="I9" s="64">
        <v>17</v>
      </c>
      <c r="J9" s="118"/>
      <c r="K9" s="64">
        <v>13</v>
      </c>
      <c r="L9" s="118"/>
      <c r="M9" s="66">
        <v>3</v>
      </c>
      <c r="N9" s="118"/>
      <c r="O9" s="66">
        <v>178.51</v>
      </c>
      <c r="P9" s="118"/>
      <c r="Q9" s="104">
        <f t="shared" si="0"/>
        <v>0</v>
      </c>
    </row>
    <row r="10" spans="2:17" ht="15" thickBot="1" x14ac:dyDescent="0.4">
      <c r="B10" s="95" t="s">
        <v>65</v>
      </c>
      <c r="C10" s="105"/>
      <c r="D10" s="119"/>
      <c r="E10" s="65"/>
      <c r="F10" s="119"/>
      <c r="G10" s="65"/>
      <c r="H10" s="119"/>
      <c r="I10" s="65"/>
      <c r="J10" s="119"/>
      <c r="K10" s="65"/>
      <c r="L10" s="119"/>
      <c r="M10" s="67"/>
      <c r="N10" s="119"/>
      <c r="O10" s="67"/>
      <c r="P10" s="119"/>
      <c r="Q10" s="111"/>
    </row>
    <row r="11" spans="2:17" ht="21" x14ac:dyDescent="0.35">
      <c r="B11" s="93" t="s">
        <v>67</v>
      </c>
      <c r="C11" s="103">
        <v>4</v>
      </c>
      <c r="D11" s="118"/>
      <c r="E11" s="64">
        <v>6</v>
      </c>
      <c r="F11" s="118"/>
      <c r="G11" s="64">
        <v>10</v>
      </c>
      <c r="H11" s="118"/>
      <c r="I11" s="64">
        <v>4</v>
      </c>
      <c r="J11" s="118"/>
      <c r="K11" s="64">
        <v>2</v>
      </c>
      <c r="L11" s="118"/>
      <c r="M11" s="66">
        <v>1</v>
      </c>
      <c r="N11" s="118"/>
      <c r="O11" s="66">
        <v>560.37</v>
      </c>
      <c r="P11" s="118"/>
      <c r="Q11" s="104">
        <f t="shared" si="0"/>
        <v>0</v>
      </c>
    </row>
    <row r="12" spans="2:17" ht="15" thickBot="1" x14ac:dyDescent="0.4">
      <c r="B12" s="95" t="s">
        <v>65</v>
      </c>
      <c r="C12" s="105"/>
      <c r="D12" s="119"/>
      <c r="E12" s="65"/>
      <c r="F12" s="119"/>
      <c r="G12" s="65"/>
      <c r="H12" s="119"/>
      <c r="I12" s="65"/>
      <c r="J12" s="119"/>
      <c r="K12" s="65"/>
      <c r="L12" s="119"/>
      <c r="M12" s="67"/>
      <c r="N12" s="119"/>
      <c r="O12" s="67"/>
      <c r="P12" s="119"/>
      <c r="Q12" s="111"/>
    </row>
    <row r="13" spans="2:17" x14ac:dyDescent="0.35">
      <c r="B13" s="93" t="s">
        <v>68</v>
      </c>
      <c r="C13" s="107">
        <v>68</v>
      </c>
      <c r="D13" s="118"/>
      <c r="E13" s="71">
        <v>92</v>
      </c>
      <c r="F13" s="118"/>
      <c r="G13" s="71">
        <v>49</v>
      </c>
      <c r="H13" s="118"/>
      <c r="I13" s="71">
        <v>23</v>
      </c>
      <c r="J13" s="118"/>
      <c r="K13" s="71">
        <v>28</v>
      </c>
      <c r="L13" s="118"/>
      <c r="M13" s="73">
        <v>1</v>
      </c>
      <c r="N13" s="118"/>
      <c r="O13" s="68">
        <v>1152.4000000000001</v>
      </c>
      <c r="P13" s="118"/>
      <c r="Q13" s="104">
        <f t="shared" si="0"/>
        <v>0</v>
      </c>
    </row>
    <row r="14" spans="2:17" ht="15" thickBot="1" x14ac:dyDescent="0.4">
      <c r="B14" s="95" t="s">
        <v>65</v>
      </c>
      <c r="C14" s="108"/>
      <c r="D14" s="119"/>
      <c r="E14" s="72"/>
      <c r="F14" s="119"/>
      <c r="G14" s="72"/>
      <c r="H14" s="119"/>
      <c r="I14" s="72"/>
      <c r="J14" s="119"/>
      <c r="K14" s="72"/>
      <c r="L14" s="119"/>
      <c r="M14" s="74"/>
      <c r="N14" s="119"/>
      <c r="O14" s="69"/>
      <c r="P14" s="119"/>
      <c r="Q14" s="111"/>
    </row>
    <row r="15" spans="2:17" x14ac:dyDescent="0.35">
      <c r="B15" s="93" t="s">
        <v>69</v>
      </c>
      <c r="C15" s="107">
        <v>5</v>
      </c>
      <c r="D15" s="118"/>
      <c r="E15" s="71">
        <v>9</v>
      </c>
      <c r="F15" s="118"/>
      <c r="G15" s="71">
        <v>10</v>
      </c>
      <c r="H15" s="118"/>
      <c r="I15" s="71">
        <v>5</v>
      </c>
      <c r="J15" s="118"/>
      <c r="K15" s="71">
        <v>5</v>
      </c>
      <c r="L15" s="118"/>
      <c r="M15" s="66">
        <v>2</v>
      </c>
      <c r="N15" s="118"/>
      <c r="O15" s="66">
        <v>64.739999999999995</v>
      </c>
      <c r="P15" s="118"/>
      <c r="Q15" s="104">
        <f t="shared" si="0"/>
        <v>0</v>
      </c>
    </row>
    <row r="16" spans="2:17" ht="15" thickBot="1" x14ac:dyDescent="0.4">
      <c r="B16" s="95" t="s">
        <v>65</v>
      </c>
      <c r="C16" s="109"/>
      <c r="D16" s="120"/>
      <c r="E16" s="84"/>
      <c r="F16" s="120"/>
      <c r="G16" s="84"/>
      <c r="H16" s="120"/>
      <c r="I16" s="84"/>
      <c r="J16" s="120"/>
      <c r="K16" s="84"/>
      <c r="L16" s="120"/>
      <c r="M16" s="110"/>
      <c r="N16" s="120"/>
      <c r="O16" s="110"/>
      <c r="P16" s="120"/>
      <c r="Q16" s="111"/>
    </row>
    <row r="17" spans="2:17" ht="14.5" customHeight="1" x14ac:dyDescent="0.35">
      <c r="B17" s="75" t="s">
        <v>70</v>
      </c>
      <c r="C17" s="76"/>
      <c r="D17" s="76"/>
      <c r="E17" s="76"/>
      <c r="F17" s="76"/>
      <c r="G17" s="76"/>
      <c r="H17" s="76"/>
      <c r="I17" s="76"/>
      <c r="J17" s="76"/>
      <c r="K17" s="76"/>
      <c r="L17" s="77"/>
      <c r="M17" s="81" t="s">
        <v>71</v>
      </c>
      <c r="N17" s="70"/>
      <c r="O17" s="112" t="s">
        <v>75</v>
      </c>
      <c r="P17" s="113"/>
      <c r="Q17" s="97" t="s">
        <v>72</v>
      </c>
    </row>
    <row r="18" spans="2:17" ht="15" thickBot="1" x14ac:dyDescent="0.4">
      <c r="B18" s="75"/>
      <c r="C18" s="76"/>
      <c r="D18" s="76"/>
      <c r="E18" s="76"/>
      <c r="F18" s="76"/>
      <c r="G18" s="76"/>
      <c r="H18" s="76"/>
      <c r="I18" s="76"/>
      <c r="J18" s="76"/>
      <c r="K18" s="76"/>
      <c r="L18" s="77"/>
      <c r="M18" s="82"/>
      <c r="N18" s="83"/>
      <c r="O18" s="82"/>
      <c r="P18" s="83"/>
      <c r="Q18" s="84"/>
    </row>
    <row r="19" spans="2:17" ht="15" thickBot="1" x14ac:dyDescent="0.4">
      <c r="B19" s="78"/>
      <c r="C19" s="79"/>
      <c r="D19" s="79"/>
      <c r="E19" s="79"/>
      <c r="F19" s="79"/>
      <c r="G19" s="79"/>
      <c r="H19" s="79"/>
      <c r="I19" s="79"/>
      <c r="J19" s="79"/>
      <c r="K19" s="79"/>
      <c r="L19" s="80"/>
      <c r="M19" s="85">
        <v>100000</v>
      </c>
      <c r="N19" s="86"/>
      <c r="O19" s="121"/>
      <c r="P19" s="122"/>
      <c r="Q19" s="60">
        <f>M19*O19</f>
        <v>0</v>
      </c>
    </row>
    <row r="20" spans="2:17" ht="15" thickBot="1" x14ac:dyDescent="0.4">
      <c r="B20" s="87" t="s">
        <v>73</v>
      </c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9"/>
      <c r="Q20" s="59">
        <v>12000</v>
      </c>
    </row>
    <row r="21" spans="2:17" ht="15" thickBot="1" x14ac:dyDescent="0.4">
      <c r="B21" s="90" t="s">
        <v>74</v>
      </c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2"/>
      <c r="Q21" s="61">
        <f>Q6+Q7+Q9+Q11+Q13+Q15+Q19+Q20</f>
        <v>12000</v>
      </c>
    </row>
    <row r="24" spans="2:17" ht="60" customHeight="1" x14ac:dyDescent="0.35">
      <c r="B24" s="126" t="s">
        <v>80</v>
      </c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</row>
    <row r="26" spans="2:17" ht="32" customHeight="1" x14ac:dyDescent="0.35">
      <c r="B26" s="123" t="s">
        <v>81</v>
      </c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</row>
  </sheetData>
  <sheetProtection algorithmName="SHA-512" hashValue="9fjVYgzdAx1ZY+Zxz8tP+eUNzjTChXjfCoMGKUB+nnVyGiKI1zUq0udwOupTGQvk4Q8OdEGLRigmi4iSZGjwMQ==" saltValue="5HoPeYy1Bk3i4GlAhuK50g==" spinCount="100000" sheet="1" objects="1" scenarios="1"/>
  <mergeCells count="92">
    <mergeCell ref="B20:P20"/>
    <mergeCell ref="B21:P21"/>
    <mergeCell ref="O17:P18"/>
    <mergeCell ref="B24:Q24"/>
    <mergeCell ref="B26:Q26"/>
    <mergeCell ref="B17:L19"/>
    <mergeCell ref="M17:N18"/>
    <mergeCell ref="Q17:Q18"/>
    <mergeCell ref="M19:N19"/>
    <mergeCell ref="O19:P19"/>
    <mergeCell ref="L15:L16"/>
    <mergeCell ref="M15:M16"/>
    <mergeCell ref="N15:N16"/>
    <mergeCell ref="O15:O16"/>
    <mergeCell ref="P15:P16"/>
    <mergeCell ref="Q15:Q16"/>
    <mergeCell ref="Q13:Q14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K13:K14"/>
    <mergeCell ref="L13:L14"/>
    <mergeCell ref="M13:M14"/>
    <mergeCell ref="N13:N14"/>
    <mergeCell ref="O13:O14"/>
    <mergeCell ref="P13:P14"/>
    <mergeCell ref="P11:P12"/>
    <mergeCell ref="Q11:Q12"/>
    <mergeCell ref="C13:C14"/>
    <mergeCell ref="D13:D14"/>
    <mergeCell ref="E13:E14"/>
    <mergeCell ref="F13:F14"/>
    <mergeCell ref="G13:G14"/>
    <mergeCell ref="H13:H14"/>
    <mergeCell ref="I13:I14"/>
    <mergeCell ref="J13:J14"/>
    <mergeCell ref="J11:J12"/>
    <mergeCell ref="K11:K12"/>
    <mergeCell ref="L11:L12"/>
    <mergeCell ref="M11:M12"/>
    <mergeCell ref="N11:N12"/>
    <mergeCell ref="O11:O12"/>
    <mergeCell ref="O9:O10"/>
    <mergeCell ref="P9:P10"/>
    <mergeCell ref="Q9:Q10"/>
    <mergeCell ref="C11:C12"/>
    <mergeCell ref="D11:D12"/>
    <mergeCell ref="E11:E12"/>
    <mergeCell ref="F11:F12"/>
    <mergeCell ref="G11:G12"/>
    <mergeCell ref="H11:H12"/>
    <mergeCell ref="I11:I12"/>
    <mergeCell ref="I9:I10"/>
    <mergeCell ref="J9:J10"/>
    <mergeCell ref="K9:K10"/>
    <mergeCell ref="L9:L10"/>
    <mergeCell ref="M9:M10"/>
    <mergeCell ref="N9:N10"/>
    <mergeCell ref="C9:C10"/>
    <mergeCell ref="D9:D10"/>
    <mergeCell ref="E9:E10"/>
    <mergeCell ref="F9:F10"/>
    <mergeCell ref="G9:G10"/>
    <mergeCell ref="H9:H10"/>
    <mergeCell ref="L7:L8"/>
    <mergeCell ref="M7:M8"/>
    <mergeCell ref="N7:N8"/>
    <mergeCell ref="O7:O8"/>
    <mergeCell ref="P7:P8"/>
    <mergeCell ref="Q7:Q8"/>
    <mergeCell ref="O4:P4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C4:D4"/>
    <mergeCell ref="E4:F4"/>
    <mergeCell ref="G4:H4"/>
    <mergeCell ref="I4:J4"/>
    <mergeCell ref="K4:L4"/>
    <mergeCell ref="M4:N4"/>
  </mergeCells>
  <dataValidations count="1">
    <dataValidation type="decimal" operator="lessThanOrEqual" allowBlank="1" showInputMessage="1" showErrorMessage="1" sqref="O19:P19" xr:uid="{D2704163-0671-4766-B54D-21D9A3CE736D}">
      <formula1>0.03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B0474-6958-46C1-B9A7-77CBCEEDF97C}">
  <dimension ref="B2:Q25"/>
  <sheetViews>
    <sheetView workbookViewId="0">
      <selection activeCell="T15" sqref="T15"/>
    </sheetView>
  </sheetViews>
  <sheetFormatPr baseColWidth="10" defaultRowHeight="14.5" x14ac:dyDescent="0.35"/>
  <sheetData>
    <row r="2" spans="2:17" ht="15" thickBot="1" x14ac:dyDescent="0.4"/>
    <row r="3" spans="2:17" ht="15" thickBot="1" x14ac:dyDescent="0.4">
      <c r="B3" s="56"/>
      <c r="C3" s="62" t="s">
        <v>52</v>
      </c>
      <c r="D3" s="63"/>
      <c r="E3" s="62" t="s">
        <v>53</v>
      </c>
      <c r="F3" s="63"/>
      <c r="G3" s="62" t="s">
        <v>54</v>
      </c>
      <c r="H3" s="63"/>
      <c r="I3" s="62" t="s">
        <v>55</v>
      </c>
      <c r="J3" s="63"/>
      <c r="K3" s="62" t="s">
        <v>56</v>
      </c>
      <c r="L3" s="63"/>
      <c r="M3" s="62" t="s">
        <v>57</v>
      </c>
      <c r="N3" s="63"/>
      <c r="O3" s="62" t="s">
        <v>58</v>
      </c>
      <c r="P3" s="63"/>
      <c r="Q3" s="57"/>
    </row>
    <row r="4" spans="2:17" ht="15" thickBot="1" x14ac:dyDescent="0.4">
      <c r="B4" s="58" t="s">
        <v>59</v>
      </c>
      <c r="C4" s="96" t="s">
        <v>60</v>
      </c>
      <c r="D4" s="96" t="s">
        <v>61</v>
      </c>
      <c r="E4" s="96" t="s">
        <v>60</v>
      </c>
      <c r="F4" s="96" t="s">
        <v>61</v>
      </c>
      <c r="G4" s="96" t="s">
        <v>60</v>
      </c>
      <c r="H4" s="96" t="s">
        <v>61</v>
      </c>
      <c r="I4" s="96" t="s">
        <v>60</v>
      </c>
      <c r="J4" s="96" t="s">
        <v>61</v>
      </c>
      <c r="K4" s="96" t="s">
        <v>60</v>
      </c>
      <c r="L4" s="96" t="s">
        <v>61</v>
      </c>
      <c r="M4" s="96" t="s">
        <v>60</v>
      </c>
      <c r="N4" s="96" t="s">
        <v>61</v>
      </c>
      <c r="O4" s="96" t="s">
        <v>60</v>
      </c>
      <c r="P4" s="96" t="s">
        <v>61</v>
      </c>
      <c r="Q4" s="96" t="s">
        <v>62</v>
      </c>
    </row>
    <row r="5" spans="2:17" ht="25" customHeight="1" thickBot="1" x14ac:dyDescent="0.4">
      <c r="B5" s="93" t="s">
        <v>63</v>
      </c>
      <c r="C5" s="98">
        <v>134</v>
      </c>
      <c r="D5" s="117"/>
      <c r="E5" s="99">
        <v>30</v>
      </c>
      <c r="F5" s="117"/>
      <c r="G5" s="100">
        <v>87</v>
      </c>
      <c r="H5" s="117"/>
      <c r="I5" s="100">
        <v>40</v>
      </c>
      <c r="J5" s="117"/>
      <c r="K5" s="100">
        <v>33</v>
      </c>
      <c r="L5" s="117"/>
      <c r="M5" s="99">
        <v>1</v>
      </c>
      <c r="N5" s="117"/>
      <c r="O5" s="101">
        <v>2053.46</v>
      </c>
      <c r="P5" s="117"/>
      <c r="Q5" s="102">
        <f>(C5*D5)+(E5*F5)+(G5*H5)+(I5*J5)+(K5*L5)+(M5*N5)+(O5*P5)</f>
        <v>0</v>
      </c>
    </row>
    <row r="6" spans="2:17" x14ac:dyDescent="0.35">
      <c r="B6" s="94" t="s">
        <v>64</v>
      </c>
      <c r="C6" s="103">
        <v>769</v>
      </c>
      <c r="D6" s="118"/>
      <c r="E6" s="64">
        <v>1079</v>
      </c>
      <c r="F6" s="118"/>
      <c r="G6" s="64">
        <v>917</v>
      </c>
      <c r="H6" s="118"/>
      <c r="I6" s="64">
        <v>380</v>
      </c>
      <c r="J6" s="118"/>
      <c r="K6" s="64">
        <v>273</v>
      </c>
      <c r="L6" s="118"/>
      <c r="M6" s="66">
        <v>14</v>
      </c>
      <c r="N6" s="118"/>
      <c r="O6" s="68">
        <v>12742.09</v>
      </c>
      <c r="P6" s="118"/>
      <c r="Q6" s="104">
        <f>(C6*D6)+(E6*F6)+(G6*H6)+(I6*J6)+(K6*L6)+(M6*N6)+(O6*P6)</f>
        <v>0</v>
      </c>
    </row>
    <row r="7" spans="2:17" ht="15" thickBot="1" x14ac:dyDescent="0.4">
      <c r="B7" s="95" t="s">
        <v>65</v>
      </c>
      <c r="C7" s="105"/>
      <c r="D7" s="119"/>
      <c r="E7" s="65"/>
      <c r="F7" s="119"/>
      <c r="G7" s="65"/>
      <c r="H7" s="119"/>
      <c r="I7" s="65"/>
      <c r="J7" s="119"/>
      <c r="K7" s="65"/>
      <c r="L7" s="119"/>
      <c r="M7" s="67"/>
      <c r="N7" s="119"/>
      <c r="O7" s="69"/>
      <c r="P7" s="119"/>
      <c r="Q7" s="106"/>
    </row>
    <row r="8" spans="2:17" x14ac:dyDescent="0.35">
      <c r="B8" s="93" t="s">
        <v>66</v>
      </c>
      <c r="C8" s="103">
        <v>35</v>
      </c>
      <c r="D8" s="118"/>
      <c r="E8" s="64">
        <v>35</v>
      </c>
      <c r="F8" s="118"/>
      <c r="G8" s="64">
        <v>21</v>
      </c>
      <c r="H8" s="118"/>
      <c r="I8" s="64">
        <v>17</v>
      </c>
      <c r="J8" s="118"/>
      <c r="K8" s="64">
        <v>13</v>
      </c>
      <c r="L8" s="118"/>
      <c r="M8" s="66">
        <v>3</v>
      </c>
      <c r="N8" s="118"/>
      <c r="O8" s="66">
        <v>178.51</v>
      </c>
      <c r="P8" s="118"/>
      <c r="Q8" s="104">
        <f t="shared" ref="Q8" si="0">(C8*D8)+(E8*F8)+(G8*H8)+(I8*J8)+(K8*L8)+(M8*N8)+(O8*P8)</f>
        <v>0</v>
      </c>
    </row>
    <row r="9" spans="2:17" ht="15" thickBot="1" x14ac:dyDescent="0.4">
      <c r="B9" s="95" t="s">
        <v>65</v>
      </c>
      <c r="C9" s="105"/>
      <c r="D9" s="119"/>
      <c r="E9" s="65"/>
      <c r="F9" s="119"/>
      <c r="G9" s="65"/>
      <c r="H9" s="119"/>
      <c r="I9" s="65"/>
      <c r="J9" s="119"/>
      <c r="K9" s="65"/>
      <c r="L9" s="119"/>
      <c r="M9" s="67"/>
      <c r="N9" s="119"/>
      <c r="O9" s="67"/>
      <c r="P9" s="119"/>
      <c r="Q9" s="106"/>
    </row>
    <row r="10" spans="2:17" ht="21" x14ac:dyDescent="0.35">
      <c r="B10" s="93" t="s">
        <v>67</v>
      </c>
      <c r="C10" s="103">
        <v>4</v>
      </c>
      <c r="D10" s="118"/>
      <c r="E10" s="64">
        <v>6</v>
      </c>
      <c r="F10" s="118"/>
      <c r="G10" s="64">
        <v>10</v>
      </c>
      <c r="H10" s="118"/>
      <c r="I10" s="64">
        <v>4</v>
      </c>
      <c r="J10" s="118"/>
      <c r="K10" s="64">
        <v>2</v>
      </c>
      <c r="L10" s="118"/>
      <c r="M10" s="66">
        <v>1</v>
      </c>
      <c r="N10" s="118"/>
      <c r="O10" s="66">
        <v>560.37</v>
      </c>
      <c r="P10" s="118"/>
      <c r="Q10" s="104">
        <f t="shared" ref="Q10" si="1">(C10*D10)+(E10*F10)+(G10*H10)+(I10*J10)+(K10*L10)+(M10*N10)+(O10*P10)</f>
        <v>0</v>
      </c>
    </row>
    <row r="11" spans="2:17" ht="15" thickBot="1" x14ac:dyDescent="0.4">
      <c r="B11" s="95" t="s">
        <v>65</v>
      </c>
      <c r="C11" s="105"/>
      <c r="D11" s="119"/>
      <c r="E11" s="65"/>
      <c r="F11" s="119"/>
      <c r="G11" s="65"/>
      <c r="H11" s="119"/>
      <c r="I11" s="65"/>
      <c r="J11" s="119"/>
      <c r="K11" s="65"/>
      <c r="L11" s="119"/>
      <c r="M11" s="67"/>
      <c r="N11" s="119"/>
      <c r="O11" s="67"/>
      <c r="P11" s="119"/>
      <c r="Q11" s="106"/>
    </row>
    <row r="12" spans="2:17" x14ac:dyDescent="0.35">
      <c r="B12" s="93" t="s">
        <v>68</v>
      </c>
      <c r="C12" s="107">
        <v>68</v>
      </c>
      <c r="D12" s="118"/>
      <c r="E12" s="71">
        <v>92</v>
      </c>
      <c r="F12" s="118"/>
      <c r="G12" s="71">
        <v>49</v>
      </c>
      <c r="H12" s="118"/>
      <c r="I12" s="71">
        <v>23</v>
      </c>
      <c r="J12" s="118"/>
      <c r="K12" s="71">
        <v>28</v>
      </c>
      <c r="L12" s="118"/>
      <c r="M12" s="73">
        <v>1</v>
      </c>
      <c r="N12" s="118"/>
      <c r="O12" s="68">
        <v>1152.4000000000001</v>
      </c>
      <c r="P12" s="118"/>
      <c r="Q12" s="104">
        <f t="shared" ref="Q12" si="2">(C12*D12)+(E12*F12)+(G12*H12)+(I12*J12)+(K12*L12)+(M12*N12)+(O12*P12)</f>
        <v>0</v>
      </c>
    </row>
    <row r="13" spans="2:17" ht="15" thickBot="1" x14ac:dyDescent="0.4">
      <c r="B13" s="95" t="s">
        <v>65</v>
      </c>
      <c r="C13" s="108"/>
      <c r="D13" s="119"/>
      <c r="E13" s="72"/>
      <c r="F13" s="119"/>
      <c r="G13" s="72"/>
      <c r="H13" s="119"/>
      <c r="I13" s="72"/>
      <c r="J13" s="119"/>
      <c r="K13" s="72"/>
      <c r="L13" s="119"/>
      <c r="M13" s="74"/>
      <c r="N13" s="119"/>
      <c r="O13" s="69"/>
      <c r="P13" s="119"/>
      <c r="Q13" s="106"/>
    </row>
    <row r="14" spans="2:17" x14ac:dyDescent="0.35">
      <c r="B14" s="93" t="s">
        <v>69</v>
      </c>
      <c r="C14" s="107">
        <v>5</v>
      </c>
      <c r="D14" s="118"/>
      <c r="E14" s="71">
        <v>9</v>
      </c>
      <c r="F14" s="118"/>
      <c r="G14" s="71">
        <v>10</v>
      </c>
      <c r="H14" s="118"/>
      <c r="I14" s="71">
        <v>5</v>
      </c>
      <c r="J14" s="118"/>
      <c r="K14" s="71">
        <v>5</v>
      </c>
      <c r="L14" s="118"/>
      <c r="M14" s="66">
        <v>2</v>
      </c>
      <c r="N14" s="118"/>
      <c r="O14" s="66">
        <v>64.739999999999995</v>
      </c>
      <c r="P14" s="118"/>
      <c r="Q14" s="104">
        <f t="shared" ref="Q14" si="3">(C14*D14)+(E14*F14)+(G14*H14)+(I14*J14)+(K14*L14)+(M14*N14)+(O14*P14)</f>
        <v>0</v>
      </c>
    </row>
    <row r="15" spans="2:17" ht="15" thickBot="1" x14ac:dyDescent="0.4">
      <c r="B15" s="95" t="s">
        <v>65</v>
      </c>
      <c r="C15" s="109"/>
      <c r="D15" s="120"/>
      <c r="E15" s="84"/>
      <c r="F15" s="120"/>
      <c r="G15" s="84"/>
      <c r="H15" s="120"/>
      <c r="I15" s="84"/>
      <c r="J15" s="120"/>
      <c r="K15" s="84"/>
      <c r="L15" s="120"/>
      <c r="M15" s="110"/>
      <c r="N15" s="120"/>
      <c r="O15" s="110"/>
      <c r="P15" s="120"/>
      <c r="Q15" s="106"/>
    </row>
    <row r="16" spans="2:17" ht="14.5" customHeight="1" x14ac:dyDescent="0.35">
      <c r="B16" s="75" t="s">
        <v>70</v>
      </c>
      <c r="C16" s="76"/>
      <c r="D16" s="76"/>
      <c r="E16" s="76"/>
      <c r="F16" s="76"/>
      <c r="G16" s="76"/>
      <c r="H16" s="76"/>
      <c r="I16" s="76"/>
      <c r="J16" s="76"/>
      <c r="K16" s="76"/>
      <c r="L16" s="77"/>
      <c r="M16" s="81" t="s">
        <v>71</v>
      </c>
      <c r="N16" s="70"/>
      <c r="O16" s="112" t="s">
        <v>75</v>
      </c>
      <c r="P16" s="113"/>
      <c r="Q16" s="97" t="s">
        <v>72</v>
      </c>
    </row>
    <row r="17" spans="2:17" ht="15" thickBot="1" x14ac:dyDescent="0.4">
      <c r="B17" s="75"/>
      <c r="C17" s="76"/>
      <c r="D17" s="76"/>
      <c r="E17" s="76"/>
      <c r="F17" s="76"/>
      <c r="G17" s="76"/>
      <c r="H17" s="76"/>
      <c r="I17" s="76"/>
      <c r="J17" s="76"/>
      <c r="K17" s="76"/>
      <c r="L17" s="77"/>
      <c r="M17" s="82"/>
      <c r="N17" s="83"/>
      <c r="O17" s="82"/>
      <c r="P17" s="83"/>
      <c r="Q17" s="84"/>
    </row>
    <row r="18" spans="2:17" ht="15" thickBot="1" x14ac:dyDescent="0.4">
      <c r="B18" s="78"/>
      <c r="C18" s="79"/>
      <c r="D18" s="79"/>
      <c r="E18" s="79"/>
      <c r="F18" s="79"/>
      <c r="G18" s="79"/>
      <c r="H18" s="79"/>
      <c r="I18" s="79"/>
      <c r="J18" s="79"/>
      <c r="K18" s="79"/>
      <c r="L18" s="80"/>
      <c r="M18" s="85">
        <v>100000</v>
      </c>
      <c r="N18" s="86"/>
      <c r="O18" s="121"/>
      <c r="P18" s="122"/>
      <c r="Q18" s="60">
        <f>M18*O18</f>
        <v>0</v>
      </c>
    </row>
    <row r="19" spans="2:17" ht="15" thickBot="1" x14ac:dyDescent="0.4">
      <c r="B19" s="87" t="s">
        <v>73</v>
      </c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9"/>
      <c r="Q19" s="59">
        <v>12000</v>
      </c>
    </row>
    <row r="20" spans="2:17" ht="15" thickBot="1" x14ac:dyDescent="0.4">
      <c r="B20" s="90" t="s">
        <v>74</v>
      </c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2"/>
      <c r="Q20" s="61">
        <f>Q5+Q6+Q8+Q10+Q12+Q14+Q18+Q19</f>
        <v>12000</v>
      </c>
    </row>
    <row r="23" spans="2:17" ht="62" customHeight="1" x14ac:dyDescent="0.35">
      <c r="B23" s="126" t="s">
        <v>80</v>
      </c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</row>
    <row r="25" spans="2:17" ht="44" customHeight="1" x14ac:dyDescent="0.35">
      <c r="B25" s="127" t="s">
        <v>81</v>
      </c>
      <c r="C25" s="128"/>
      <c r="D25" s="128"/>
      <c r="E25" s="128"/>
      <c r="F25" s="128"/>
      <c r="G25" s="128"/>
      <c r="H25" s="128"/>
      <c r="I25" s="128"/>
      <c r="J25" s="128"/>
      <c r="K25" s="128"/>
      <c r="L25" s="128"/>
      <c r="M25" s="128"/>
      <c r="N25" s="128"/>
      <c r="O25" s="128"/>
      <c r="P25" s="128"/>
      <c r="Q25" s="128"/>
    </row>
  </sheetData>
  <sheetProtection algorithmName="SHA-512" hashValue="5XLr4wrNUyKHT370m+ggvdEQme4b74o4GQVAVMoW6D0MfpN9rHbLxyVv+InvI1+XvFVAWAnRAJSBx9Qyw9fdxQ==" saltValue="NdLlBLMXoleFGFBPJ1hXRQ==" spinCount="100000" sheet="1" objects="1" scenarios="1"/>
  <mergeCells count="92">
    <mergeCell ref="B19:P19"/>
    <mergeCell ref="B20:P20"/>
    <mergeCell ref="O16:P17"/>
    <mergeCell ref="B23:Q23"/>
    <mergeCell ref="B25:Q25"/>
    <mergeCell ref="B16:L18"/>
    <mergeCell ref="M16:N17"/>
    <mergeCell ref="Q16:Q17"/>
    <mergeCell ref="M18:N18"/>
    <mergeCell ref="O18:P18"/>
    <mergeCell ref="L14:L15"/>
    <mergeCell ref="M14:M15"/>
    <mergeCell ref="N14:N15"/>
    <mergeCell ref="O14:O15"/>
    <mergeCell ref="P14:P15"/>
    <mergeCell ref="Q14:Q15"/>
    <mergeCell ref="Q12:Q13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K12:K13"/>
    <mergeCell ref="L12:L13"/>
    <mergeCell ref="M12:M13"/>
    <mergeCell ref="N12:N13"/>
    <mergeCell ref="O12:O13"/>
    <mergeCell ref="P12:P13"/>
    <mergeCell ref="P10:P11"/>
    <mergeCell ref="Q10:Q11"/>
    <mergeCell ref="C12:C13"/>
    <mergeCell ref="D12:D13"/>
    <mergeCell ref="E12:E13"/>
    <mergeCell ref="F12:F13"/>
    <mergeCell ref="G12:G13"/>
    <mergeCell ref="H12:H13"/>
    <mergeCell ref="I12:I13"/>
    <mergeCell ref="J12:J13"/>
    <mergeCell ref="J10:J11"/>
    <mergeCell ref="K10:K11"/>
    <mergeCell ref="L10:L11"/>
    <mergeCell ref="M10:M11"/>
    <mergeCell ref="N10:N11"/>
    <mergeCell ref="O10:O11"/>
    <mergeCell ref="O8:O9"/>
    <mergeCell ref="P8:P9"/>
    <mergeCell ref="Q8:Q9"/>
    <mergeCell ref="C10:C11"/>
    <mergeCell ref="D10:D11"/>
    <mergeCell ref="E10:E11"/>
    <mergeCell ref="F10:F11"/>
    <mergeCell ref="G10:G11"/>
    <mergeCell ref="H10:H11"/>
    <mergeCell ref="I10:I11"/>
    <mergeCell ref="I8:I9"/>
    <mergeCell ref="J8:J9"/>
    <mergeCell ref="K8:K9"/>
    <mergeCell ref="L8:L9"/>
    <mergeCell ref="M8:M9"/>
    <mergeCell ref="N8:N9"/>
    <mergeCell ref="C8:C9"/>
    <mergeCell ref="D8:D9"/>
    <mergeCell ref="E8:E9"/>
    <mergeCell ref="F8:F9"/>
    <mergeCell ref="G8:G9"/>
    <mergeCell ref="H8:H9"/>
    <mergeCell ref="L6:L7"/>
    <mergeCell ref="M6:M7"/>
    <mergeCell ref="N6:N7"/>
    <mergeCell ref="O6:O7"/>
    <mergeCell ref="P6:P7"/>
    <mergeCell ref="Q6:Q7"/>
    <mergeCell ref="O3:P3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C3:D3"/>
    <mergeCell ref="E3:F3"/>
    <mergeCell ref="G3:H3"/>
    <mergeCell ref="I3:J3"/>
    <mergeCell ref="K3:L3"/>
    <mergeCell ref="M3:N3"/>
  </mergeCells>
  <dataValidations disablePrompts="1" count="1">
    <dataValidation type="decimal" operator="lessThanOrEqual" allowBlank="1" showInputMessage="1" showErrorMessage="1" sqref="O18:P18" xr:uid="{9387402E-AF71-464D-85D9-E69EA0FF6FEC}">
      <formula1>0.03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Oferta total</vt:lpstr>
      <vt:lpstr>Lote 1</vt:lpstr>
      <vt:lpstr>Lote 2</vt:lpstr>
      <vt:lpstr>Lote 3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INOCENCIO ALVAREZ</dc:creator>
  <cp:lastModifiedBy>ANDRES INOCENCIO ALVAREZ</cp:lastModifiedBy>
  <dcterms:created xsi:type="dcterms:W3CDTF">2026-03-04T08:40:36Z</dcterms:created>
  <dcterms:modified xsi:type="dcterms:W3CDTF">2026-03-04T10:18:15Z</dcterms:modified>
</cp:coreProperties>
</file>