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186_TerrazaCorona_NOE-RRJ\"/>
    </mc:Choice>
  </mc:AlternateContent>
  <xr:revisionPtr revIDLastSave="0" documentId="13_ncr:1_{F8CED920-8BB2-43A5-A7B5-E38BCF5D7B28}"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Precio'!$A$6:$J$53</definedName>
    <definedName name="_xlnm.Print_Area" localSheetId="0">'Anexo I pag 1 oferta'!$A$3:$J$44</definedName>
    <definedName name="_xlnm.Print_Area" localSheetId="1">'Anexo I Tabla Desglose Precio'!$A$7:$J$64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6" i="6" l="1"/>
  <c r="J49" i="6" s="1"/>
  <c r="J41" i="6"/>
  <c r="J44" i="6" s="1"/>
  <c r="J36" i="6"/>
  <c r="J39" i="6" s="1"/>
  <c r="J31" i="6"/>
  <c r="J34" i="6" s="1"/>
  <c r="I26" i="6"/>
  <c r="J23" i="6"/>
  <c r="J20" i="6"/>
  <c r="J17" i="6"/>
  <c r="J14" i="6"/>
  <c r="J11" i="6"/>
  <c r="J8" i="6"/>
  <c r="J26" i="6" l="1"/>
  <c r="B33" i="8"/>
  <c r="A25" i="8"/>
  <c r="J29" i="6" l="1"/>
  <c r="G70" i="9"/>
  <c r="J70" i="9" s="1"/>
  <c r="F70" i="9"/>
  <c r="D70" i="9"/>
  <c r="C70" i="9"/>
  <c r="B70" i="9"/>
  <c r="A70" i="9"/>
  <c r="H53" i="9"/>
  <c r="G53" i="9"/>
  <c r="F53" i="9"/>
  <c r="D53" i="9"/>
  <c r="C53" i="9"/>
  <c r="B53" i="9"/>
  <c r="A53" i="9"/>
  <c r="G37" i="9"/>
  <c r="F37" i="9"/>
  <c r="D37" i="9"/>
  <c r="C37" i="9"/>
  <c r="B37" i="9"/>
  <c r="A37" i="9"/>
  <c r="G20" i="9"/>
  <c r="F20" i="9"/>
  <c r="D20" i="9"/>
  <c r="C20" i="9"/>
  <c r="B20" i="9"/>
  <c r="A20" i="9"/>
  <c r="J50" i="6" l="1"/>
  <c r="H37" i="9"/>
  <c r="H20" i="9"/>
  <c r="H70" i="9"/>
  <c r="H51" i="6" l="1"/>
  <c r="J53" i="6" s="1"/>
  <c r="G33" i="8" s="1"/>
  <c r="H52" i="6"/>
</calcChain>
</file>

<file path=xl/sharedStrings.xml><?xml version="1.0" encoding="utf-8"?>
<sst xmlns="http://schemas.openxmlformats.org/spreadsheetml/2006/main" count="230" uniqueCount="140">
  <si>
    <t>Código</t>
  </si>
  <si>
    <t>Nat</t>
  </si>
  <si>
    <t>Ud</t>
  </si>
  <si>
    <t>Resumen</t>
  </si>
  <si>
    <t>Cantidad</t>
  </si>
  <si>
    <t>CanPres</t>
  </si>
  <si>
    <t>Pres</t>
  </si>
  <si>
    <t>ImpPres</t>
  </si>
  <si>
    <t>Capítulo</t>
  </si>
  <si>
    <t>Partida</t>
  </si>
  <si>
    <t/>
  </si>
  <si>
    <t>PA</t>
  </si>
  <si>
    <t>SEGURIDAD Y SALUD</t>
  </si>
  <si>
    <t>CONTROL DE CALIDAD</t>
  </si>
  <si>
    <t>__N__</t>
  </si>
  <si>
    <t>PRESUPUESTO EJECUCIÓN CONTRATA / TOTAL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</si>
  <si>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</si>
  <si>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PRESUPUESTO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</si>
  <si>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</si>
  <si>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</si>
  <si>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</si>
  <si>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</si>
  <si>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</si>
  <si>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</si>
  <si>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</si>
  <si>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</si>
  <si>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</si>
  <si>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</si>
  <si>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</si>
  <si>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</si>
  <si>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</si>
  <si>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</si>
  <si>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</si>
  <si>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</si>
  <si>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</si>
  <si>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</si>
  <si>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</si>
  <si>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</si>
  <si>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</si>
  <si>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</si>
  <si>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</si>
  <si>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</si>
  <si>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</si>
  <si>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</si>
  <si>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</si>
  <si>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</si>
  <si>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</si>
  <si>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</si>
  <si>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</si>
  <si>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</si>
  <si>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</si>
  <si>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</si>
  <si>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</si>
  <si>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</si>
  <si>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</si>
  <si>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</si>
  <si>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</si>
  <si>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</si>
  <si>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</si>
  <si>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Gastos Generales xx % (a)</t>
  </si>
  <si>
    <t>Beneficio Industrial yy % (b)</t>
  </si>
  <si>
    <t>ERROR: revisar % GG-BI incluidos</t>
  </si>
  <si>
    <t>y el TOTAL OFERTA mostraría un mensaje de error.</t>
  </si>
  <si>
    <t>importe BI</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</si>
  <si>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</si>
  <si>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</si>
  <si>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</si>
  <si>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</si>
  <si>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</si>
  <si>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</si>
  <si>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</si>
  <si>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</si>
  <si>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</si>
  <si>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</si>
  <si>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</si>
  <si>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</si>
  <si>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</si>
  <si>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</si>
  <si>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</si>
  <si>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</si>
  <si>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</si>
  <si>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</si>
  <si>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</si>
  <si>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Comentario</t>
  </si>
  <si>
    <t>01</t>
  </si>
  <si>
    <t>01_01</t>
  </si>
  <si>
    <t>M2</t>
  </si>
  <si>
    <t>01_02</t>
  </si>
  <si>
    <t>01_03</t>
  </si>
  <si>
    <t>01_04</t>
  </si>
  <si>
    <t>01_05</t>
  </si>
  <si>
    <t>AYUDAS ALBAÑILERIA (#)</t>
  </si>
  <si>
    <t>Total 01</t>
  </si>
  <si>
    <t>02</t>
  </si>
  <si>
    <t>02_01</t>
  </si>
  <si>
    <t>UD</t>
  </si>
  <si>
    <t>Total 02</t>
  </si>
  <si>
    <t>03</t>
  </si>
  <si>
    <t>GESTION DE RESIDUOS</t>
  </si>
  <si>
    <t>03_01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</si>
  <si>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</si>
  <si>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03</t>
  </si>
  <si>
    <t>04</t>
  </si>
  <si>
    <t>04_01</t>
  </si>
  <si>
    <t>05</t>
  </si>
  <si>
    <t>05_01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</si>
  <si>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</si>
  <si>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(a)(b)  Cuando no se indiquen otros porcentajes se entenderá que quedan incluidos en el precio de la oferta el 13% de Gastos Generales y el 6% de Beneficio Industrial</t>
  </si>
  <si>
    <t xml:space="preserve">(*) Deben ofertarse todas las partidas. Si alguna se ofertara por importe CERO se consideraría ofertada SIN COSTE para CRTVE.  </t>
  </si>
  <si>
    <t>, a</t>
  </si>
  <si>
    <t>Fdo:</t>
  </si>
  <si>
    <r>
      <rPr>
        <sz val="11"/>
        <color theme="0"/>
        <rFont val="Calibri"/>
        <family val="2"/>
        <scheme val="minor"/>
      </rPr>
      <t>.</t>
    </r>
    <r>
      <rPr>
        <sz val="11"/>
        <color theme="1"/>
        <rFont val="Calibri"/>
        <family val="2"/>
        <scheme val="minor"/>
      </rPr>
      <t xml:space="preserve">- FIRMA - (Obligatoria) </t>
    </r>
  </si>
  <si>
    <t>(fecha)</t>
  </si>
  <si>
    <t xml:space="preserve">Presupuesto S-01186-2026 - Impermeabilización terraza planta tercera edificio Corona PRADO DEL REY </t>
  </si>
  <si>
    <t>IMPERMEABILIZACION TERRAZA CORONA</t>
  </si>
  <si>
    <t>DESMONTAJE BALDOSA FILTRON I/PLOTS</t>
  </si>
  <si>
    <t>Retirada de losa con recuperación incluido plots, y acopio cerca de la zona de trabajo. Medios auxiliares incluidos (plataforma elevadora). Incluso movimiento de material a pie de calle, carga sobre camión y transporte a vertedero o punto de reciclado, tasas e impuestos incluidos.</t>
  </si>
  <si>
    <t>RETIRADA IMPERMEABILIZACION PERIMETRAL Y MEDIAS CAÑAS</t>
  </si>
  <si>
    <t>Desmontaje y retirada de todas las capas de impermeabilización existente; así como morteros adheridos y capas de pintura impermabilizante y morteros adheridos, incluso desmontaje de bandas de impermeabilización y pinturas perimetrales, incluyendo el desmontaje de perfilería, cortes de láminas, encuentros con carpinterías y sumideros, etc., Incluso retirada de escombros en sacos o carretillas y evacuación a nivel de calle, por medios manuales o mecánicos, carga sobre camión pequeño o contenedor, con p.p. de servicio de entrega y recogida de contenedor, transporte al vertedero, canon de vertido y medios auxiliares (plataforma elevadora). 
Se incluye en esta partida la ejecución de medias cañas en perimetro.</t>
  </si>
  <si>
    <t>PREPARACION DE LA SUPERFICIE Y LIMPIEZA DE SOPORTE</t>
  </si>
  <si>
    <t>Regularización y preparación del soporte de impermeabilización con mortero de cemento1:6 si fuera necesario, tras los trabajos de retirada de las antiguas impermeabilizaciones, picado de aquellas zonas que sea necesario,regularización mediante mortero aligerado de unos 4 cm de espesor, incluso nivelación y fratasado de la superficie, recuperando los planos inclinados de la cubierta, para su correcto desagüe, ejecución de encuentros y juntas de dilatación necesarias. Preparación de la superficie existente mediante la limpieza de la misma.Medios auxiliares incluidos</t>
  </si>
  <si>
    <t>TRATAMIENTO DE SUMIDEROS</t>
  </si>
  <si>
    <t>Tratamiento de sumideros para su correcta impermeabilización, incluso pequeño material y medios auxiliares</t>
  </si>
  <si>
    <t>IMPERMEABILIZACION POLIUREA</t>
  </si>
  <si>
    <t>01_06</t>
  </si>
  <si>
    <t>COLOCACION BALDOSA FILTRON SOBRE PLOTS</t>
  </si>
  <si>
    <t>Colocación de baldosa filtron recuperada sobre plots existentes, incluso reposicion de piezas rotas. Incluso medios auxiliares, nivelado y limpieza</t>
  </si>
  <si>
    <t>01_07</t>
  </si>
  <si>
    <t>AYUDAS ALBAÑILERIA #)</t>
  </si>
  <si>
    <t>PA. Trabajos adicionales necesarios no contempladas en el resto de las partidas, comprendiendo albañilería, medios auxiliares, etc. Esta partida no se podrá minusvalorar y en el caso de que surjan estos trabajos de índole menor, habrá que justificarlos con la realización efectiva de los trabajos y de manera individualizada mediante precios descompuestos.</t>
  </si>
  <si>
    <t>t</t>
  </si>
  <si>
    <t>SELLADO CARPINTERIA FACHADA TVE</t>
  </si>
  <si>
    <t>Sellado perimetral exterior e interior de carpinteria de ventanas en bloque central de fachada principal del edifcio TVE, mediante aplicación de sellador estructural monocomponente o bicomponente a base de silicona neutra, de curado por humedad o reacción química, específicamente formulado para aplicaciones de acristalamiento estructural en fachada, apto para exteriores, resistente a rayos UV, agentes atmosféricos y movimientos diferenciales entre materiales; previa limpieza del soporte. Incluso elimianción de restos de sellados deteriorados, colocaci´´on de fondo de junta cuando sea necesario, limpieza final de la zona de trabajo
Eliminación de restos de sellados deteriorados, polvo o partículas sueltas.
Se garantizará la correcta adherencia sobre los materiales existentes (aluminio, PVC, acero, hormigón, fábrica, etc.) y la estanqueidad frente a filtraciones de agua y aire.
Medios auxiliares incluidos en la partida (plataforma elevadora)</t>
  </si>
  <si>
    <t>Partida destinada al control de calidad de los distintos materiales y elementos constructivos de obra 
Prueba de estanqueidad de terraza. La partida incluye medios auxiliares, materiales, mano de obra y todos los elementos necesarios para su correcta ejecución.</t>
  </si>
  <si>
    <t>Total 04</t>
  </si>
  <si>
    <t>Total 05</t>
  </si>
  <si>
    <t xml:space="preserve">(#) El importe de la 01.07 es una cantidad fija, no se puede variar y debe ser mantenido en la tabla y sumado en el total de la oferta  
Si se detallan importes de Gastos Generales (GG) y Beneficio Industrial (BI) en columna ImpPres, la partida 01.07  se ofertará por 1.000,00 € si no se detallan importes en (a) y (b) la partida 01.07 se ofertará por 1.190,00 € incluyendo un 13 % de Gastos Generales y un 6% de Beneficio industrial), si en los precios unitarios ofertados se incluyesen % distintos a los indicados, se indicarán expresamente los % aplicados en columna Pres. y la partida 01.07 se incrementará según los porcentajes aplicados al resto de la oferta.   </t>
  </si>
  <si>
    <t xml:space="preserve">   “Impermeabilizacion terraza planta tercera edificio Corona PRADO DEL REY"</t>
  </si>
  <si>
    <t>Expediente n.º S/01186/2026</t>
  </si>
  <si>
    <t>Impermeabilización líquida en terraza, median aplicación de imprimación epoxi hidrosoluble (0,350kg/m2) compatible con protección de mortero existente y base de la nueva impermeabilización líquida tipo poliurea de Danosa, Sika o equivalente, embebido de fibra en todas los apoyos de barandilla atornillados al forjado, medias cañas, embocaduras de desagües y puntos singulares. Posteriormente aplicación de impermeabilización líquida poliuretano aplicado en capas según climatología hasta conseguir un consumo de 2,2kg/m2. Medios auxiliares y pequeño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</si>
</sst>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6" x14ac:knownFonts="1">
    <font>
      <sz val="11"/>
      <color theme="1"/>
      <name val="Calibri"/>
      <family val="2"/>
      <scheme val="minor"/>
    </font>
    <font>
      <b/>
      <sz val="10"/>
      <color theme="1"/>
      <name val="Calibri"/>
      <family val="2"/>
      <scheme val="minor"/>
    </font>
    <font>
      <b/>
      <sz val="14"/>
      <color theme="1"/>
      <name val="Calibri"/>
      <family val="2"/>
      <scheme val="minor"/>
    </font>
    <font>
      <b/>
      <sz val="8"/>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i/>
      <sz val="11"/>
      <color rgb="FFFF0000"/>
      <name val="Calibri"/>
      <family val="2"/>
      <scheme val="minor"/>
    </font>
    <font>
      <sz val="8"/>
      <color theme="0"/>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70C0"/>
      <name val="Calibri"/>
      <family val="2"/>
      <scheme val="minor"/>
    </font>
    <font>
      <b/>
      <sz val="8"/>
      <color rgb="FF000000"/>
      <name val="Calibri"/>
      <family val="2"/>
      <scheme val="minor"/>
    </font>
    <font>
      <b/>
      <sz val="11"/>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i/>
      <sz val="8"/>
      <name val="Calibri"/>
      <family val="2"/>
      <scheme val="minor"/>
    </font>
    <font>
      <sz val="11"/>
      <color theme="0"/>
      <name val="Calibri"/>
      <family val="2"/>
      <scheme val="minor"/>
    </font>
    <font>
      <b/>
      <i/>
      <sz val="10"/>
      <color theme="1"/>
      <name val="Calibri"/>
      <family val="2"/>
      <scheme val="minor"/>
    </font>
    <font>
      <b/>
      <sz val="8"/>
      <color rgb="FF0000FF"/>
      <name val="Calibri"/>
      <family val="2"/>
      <scheme val="minor"/>
    </font>
    <font>
      <sz val="8"/>
      <color theme="1"/>
      <name val="Calibri"/>
      <family val="2"/>
      <scheme val="minor"/>
    </font>
  </fonts>
  <fills count="11">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rgb="FFE36C0A"/>
        <bgColor indexed="64"/>
      </patternFill>
    </fill>
    <fill>
      <patternFill patternType="solid">
        <fgColor rgb="FFFDE9D9"/>
        <bgColor indexed="64"/>
      </patternFill>
    </fill>
    <fill>
      <patternFill patternType="solid">
        <fgColor theme="4"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style="thin">
        <color indexed="64"/>
      </left>
      <right/>
      <top/>
      <bottom style="thin">
        <color auto="1"/>
      </bottom>
      <diagonal/>
    </border>
  </borders>
  <cellStyleXfs count="1">
    <xf numFmtId="0" fontId="0" fillId="0" borderId="0"/>
  </cellStyleXfs>
  <cellXfs count="187">
    <xf numFmtId="0" fontId="0" fillId="0" borderId="0" xfId="0"/>
    <xf numFmtId="0" fontId="0" fillId="0" borderId="0" xfId="0" applyProtection="1"/>
    <xf numFmtId="0" fontId="17" fillId="0" borderId="13" xfId="0" applyFont="1" applyBorder="1" applyAlignment="1" applyProtection="1">
      <alignment horizontal="right" vertical="center"/>
    </xf>
    <xf numFmtId="0" fontId="17" fillId="0" borderId="4" xfId="0" applyFont="1" applyBorder="1" applyAlignment="1" applyProtection="1">
      <alignment horizontal="right" vertical="center"/>
    </xf>
    <xf numFmtId="10" fontId="11" fillId="4" borderId="14" xfId="0" applyNumberFormat="1" applyFont="1" applyFill="1" applyBorder="1" applyAlignment="1" applyProtection="1">
      <alignment horizontal="right" vertical="center"/>
    </xf>
    <xf numFmtId="10" fontId="11" fillId="4" borderId="3" xfId="0" applyNumberFormat="1" applyFont="1" applyFill="1" applyBorder="1" applyAlignment="1" applyProtection="1">
      <alignment horizontal="right" vertical="center"/>
    </xf>
    <xf numFmtId="2" fontId="0" fillId="0" borderId="0" xfId="0" applyNumberFormat="1" applyProtection="1"/>
    <xf numFmtId="0" fontId="0" fillId="0" borderId="0" xfId="0" applyAlignment="1" applyProtection="1">
      <alignment vertical="top"/>
    </xf>
    <xf numFmtId="0" fontId="6" fillId="0" borderId="1" xfId="0" applyFont="1" applyBorder="1" applyAlignment="1" applyProtection="1">
      <alignment vertical="top"/>
    </xf>
    <xf numFmtId="0" fontId="0" fillId="0" borderId="0" xfId="0" applyBorder="1" applyProtection="1"/>
    <xf numFmtId="49" fontId="3" fillId="0" borderId="4" xfId="0" applyNumberFormat="1" applyFont="1" applyBorder="1" applyAlignment="1" applyProtection="1">
      <alignment horizontal="right" vertical="top"/>
    </xf>
    <xf numFmtId="3" fontId="8" fillId="0" borderId="4" xfId="0" applyNumberFormat="1" applyFont="1" applyBorder="1" applyAlignment="1" applyProtection="1">
      <alignment vertical="top"/>
    </xf>
    <xf numFmtId="4" fontId="7" fillId="0" borderId="5" xfId="0" applyNumberFormat="1" applyFont="1" applyBorder="1" applyAlignment="1" applyProtection="1">
      <alignment vertical="top"/>
    </xf>
    <xf numFmtId="0" fontId="20" fillId="0" borderId="0" xfId="0" applyFont="1" applyProtection="1"/>
    <xf numFmtId="0" fontId="1"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0" borderId="0" xfId="0" applyAlignment="1" applyProtection="1">
      <alignment horizontal="left" vertical="top"/>
    </xf>
    <xf numFmtId="0" fontId="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 fillId="0" borderId="0" xfId="0" applyFont="1" applyProtection="1"/>
    <xf numFmtId="2" fontId="6" fillId="0" borderId="1" xfId="0" applyNumberFormat="1" applyFont="1" applyBorder="1" applyAlignment="1" applyProtection="1">
      <alignment horizontal="center" vertical="top"/>
    </xf>
    <xf numFmtId="0" fontId="6" fillId="0" borderId="1" xfId="0" applyFont="1" applyBorder="1" applyAlignment="1" applyProtection="1">
      <alignment horizontal="center" vertical="top"/>
    </xf>
    <xf numFmtId="0" fontId="0" fillId="0" borderId="2" xfId="0" applyBorder="1" applyProtection="1"/>
    <xf numFmtId="49" fontId="16" fillId="0" borderId="14" xfId="0" applyNumberFormat="1" applyFont="1" applyBorder="1" applyAlignment="1" applyProtection="1">
      <alignment vertical="top"/>
    </xf>
    <xf numFmtId="49" fontId="16" fillId="0" borderId="13" xfId="0" applyNumberFormat="1" applyFont="1" applyBorder="1" applyAlignment="1" applyProtection="1">
      <alignment vertical="top" wrapText="1"/>
    </xf>
    <xf numFmtId="2" fontId="16" fillId="0" borderId="6" xfId="0" applyNumberFormat="1" applyFont="1" applyBorder="1" applyAlignment="1" applyProtection="1">
      <alignment horizontal="right" vertical="top" indent="1"/>
    </xf>
    <xf numFmtId="4" fontId="16" fillId="6" borderId="6" xfId="0" applyNumberFormat="1" applyFont="1" applyFill="1" applyBorder="1" applyAlignment="1" applyProtection="1">
      <alignment horizontal="right" vertical="top" indent="1"/>
    </xf>
    <xf numFmtId="49" fontId="16" fillId="0" borderId="2" xfId="0" applyNumberFormat="1" applyFont="1" applyBorder="1" applyAlignment="1" applyProtection="1">
      <alignment vertical="top" wrapText="1"/>
    </xf>
    <xf numFmtId="0" fontId="18" fillId="0" borderId="0" xfId="0" applyFont="1" applyProtection="1"/>
    <xf numFmtId="2" fontId="6" fillId="0" borderId="1" xfId="0" applyNumberFormat="1" applyFont="1" applyBorder="1" applyAlignment="1" applyProtection="1">
      <alignment vertical="top"/>
    </xf>
    <xf numFmtId="0" fontId="6" fillId="0" borderId="3" xfId="0" applyFont="1" applyBorder="1" applyAlignment="1" applyProtection="1">
      <alignment vertical="top"/>
    </xf>
    <xf numFmtId="0" fontId="9" fillId="0" borderId="1" xfId="0" applyFont="1" applyBorder="1" applyAlignment="1" applyProtection="1">
      <alignment horizontal="center" vertical="top"/>
    </xf>
    <xf numFmtId="0" fontId="17" fillId="0" borderId="0" xfId="0" applyFont="1" applyBorder="1" applyAlignment="1" applyProtection="1">
      <alignment vertical="center" wrapText="1"/>
    </xf>
    <xf numFmtId="10" fontId="24" fillId="4" borderId="1" xfId="0" applyNumberFormat="1" applyFont="1" applyFill="1" applyBorder="1" applyAlignment="1" applyProtection="1">
      <alignment horizontal="right" vertical="center"/>
    </xf>
    <xf numFmtId="10" fontId="11" fillId="5" borderId="15" xfId="0" applyNumberFormat="1" applyFont="1" applyFill="1" applyBorder="1" applyAlignment="1" applyProtection="1">
      <alignment horizontal="right" vertical="center" indent="4"/>
    </xf>
    <xf numFmtId="4" fontId="25" fillId="4" borderId="7" xfId="0" applyNumberFormat="1" applyFont="1" applyFill="1" applyBorder="1" applyAlignment="1" applyProtection="1">
      <alignment horizontal="center" vertical="top"/>
    </xf>
    <xf numFmtId="10" fontId="11" fillId="5" borderId="5" xfId="0" applyNumberFormat="1" applyFont="1" applyFill="1" applyBorder="1" applyAlignment="1" applyProtection="1">
      <alignment horizontal="right" vertical="center" indent="4"/>
    </xf>
    <xf numFmtId="4" fontId="25" fillId="4" borderId="1" xfId="0" applyNumberFormat="1" applyFont="1" applyFill="1" applyBorder="1" applyAlignment="1" applyProtection="1">
      <alignment horizontal="center" vertical="top"/>
    </xf>
    <xf numFmtId="0" fontId="16" fillId="3" borderId="6" xfId="0" applyNumberFormat="1" applyFont="1" applyFill="1" applyBorder="1" applyAlignment="1" applyProtection="1">
      <alignment horizontal="center" vertical="top"/>
    </xf>
    <xf numFmtId="2" fontId="16" fillId="0" borderId="14" xfId="0" applyNumberFormat="1" applyFont="1" applyBorder="1" applyAlignment="1" applyProtection="1">
      <alignment horizontal="left" vertical="top" indent="1"/>
    </xf>
    <xf numFmtId="2" fontId="16" fillId="0" borderId="15" xfId="0" applyNumberFormat="1" applyFont="1" applyBorder="1" applyAlignment="1" applyProtection="1">
      <alignment horizontal="right" vertical="top" indent="1"/>
    </xf>
    <xf numFmtId="10" fontId="11" fillId="4" borderId="1" xfId="0" applyNumberFormat="1" applyFont="1" applyFill="1" applyBorder="1" applyAlignment="1" applyProtection="1">
      <alignment horizontal="right" vertical="center"/>
    </xf>
    <xf numFmtId="0" fontId="17" fillId="0" borderId="0" xfId="0" applyFont="1" applyBorder="1" applyAlignment="1" applyProtection="1">
      <alignment horizontal="right" vertical="center" wrapText="1"/>
    </xf>
    <xf numFmtId="0" fontId="17" fillId="0" borderId="0" xfId="0" applyFont="1" applyFill="1" applyBorder="1" applyAlignment="1" applyProtection="1">
      <alignment horizontal="right" vertical="center" wrapText="1"/>
    </xf>
    <xf numFmtId="10" fontId="11" fillId="0" borderId="0" xfId="0" applyNumberFormat="1" applyFont="1" applyFill="1" applyBorder="1" applyAlignment="1" applyProtection="1">
      <alignment horizontal="right" vertical="center"/>
    </xf>
    <xf numFmtId="10" fontId="11" fillId="0" borderId="0" xfId="0" applyNumberFormat="1" applyFont="1" applyFill="1" applyBorder="1" applyAlignment="1" applyProtection="1">
      <alignment horizontal="right" vertical="center" indent="4"/>
    </xf>
    <xf numFmtId="4" fontId="25" fillId="0" borderId="0" xfId="0" applyNumberFormat="1" applyFont="1" applyFill="1" applyBorder="1" applyAlignment="1" applyProtection="1">
      <alignment horizontal="center" vertical="top"/>
    </xf>
    <xf numFmtId="0" fontId="17" fillId="0" borderId="0" xfId="0" applyFont="1" applyBorder="1" applyAlignment="1" applyProtection="1">
      <alignment horizontal="left" vertical="center"/>
    </xf>
    <xf numFmtId="0" fontId="18" fillId="5" borderId="1" xfId="0" applyFont="1" applyFill="1" applyBorder="1" applyAlignment="1" applyProtection="1">
      <alignment horizontal="center"/>
    </xf>
    <xf numFmtId="0" fontId="18" fillId="5" borderId="8" xfId="0" applyFont="1" applyFill="1" applyBorder="1" applyAlignment="1" applyProtection="1">
      <alignment horizontal="center"/>
    </xf>
    <xf numFmtId="4" fontId="16" fillId="6" borderId="14" xfId="0" applyNumberFormat="1" applyFont="1" applyFill="1" applyBorder="1" applyAlignment="1" applyProtection="1">
      <alignment horizontal="center" vertical="center" wrapText="1"/>
    </xf>
    <xf numFmtId="4" fontId="16" fillId="6" borderId="14" xfId="0" applyNumberFormat="1" applyFont="1" applyFill="1" applyBorder="1" applyAlignment="1" applyProtection="1">
      <alignment horizontal="left" vertical="center"/>
    </xf>
    <xf numFmtId="0" fontId="26" fillId="0" borderId="0" xfId="0" applyFont="1" applyProtection="1"/>
    <xf numFmtId="9" fontId="18" fillId="5" borderId="1" xfId="0" applyNumberFormat="1" applyFont="1" applyFill="1" applyBorder="1" applyAlignment="1" applyProtection="1">
      <alignment horizontal="center"/>
    </xf>
    <xf numFmtId="9" fontId="18" fillId="5" borderId="8" xfId="0" applyNumberFormat="1" applyFont="1" applyFill="1" applyBorder="1" applyAlignment="1" applyProtection="1">
      <alignment horizontal="center"/>
    </xf>
    <xf numFmtId="2" fontId="16" fillId="0" borderId="6" xfId="0" applyNumberFormat="1" applyFont="1" applyBorder="1" applyAlignment="1" applyProtection="1">
      <alignment horizontal="right" vertical="center" indent="1"/>
    </xf>
    <xf numFmtId="4" fontId="16" fillId="6" borderId="14" xfId="0" applyNumberFormat="1" applyFont="1" applyFill="1" applyBorder="1" applyAlignment="1" applyProtection="1">
      <alignment horizontal="right" vertical="center" wrapText="1" indent="1"/>
    </xf>
    <xf numFmtId="4" fontId="16" fillId="6" borderId="6" xfId="0" applyNumberFormat="1" applyFont="1" applyFill="1" applyBorder="1" applyAlignment="1" applyProtection="1">
      <alignment horizontal="right" vertical="center" indent="1"/>
    </xf>
    <xf numFmtId="0" fontId="0" fillId="0" borderId="0" xfId="0" applyAlignment="1" applyProtection="1">
      <alignment vertical="center"/>
    </xf>
    <xf numFmtId="0" fontId="27" fillId="0" borderId="0" xfId="0" applyFont="1" applyProtection="1"/>
    <xf numFmtId="49" fontId="3" fillId="0" borderId="4" xfId="0" applyNumberFormat="1" applyFont="1" applyBorder="1" applyAlignment="1" applyProtection="1">
      <alignment horizontal="right" vertical="center"/>
    </xf>
    <xf numFmtId="4" fontId="7" fillId="7" borderId="1" xfId="0" applyNumberFormat="1" applyFont="1" applyFill="1" applyBorder="1" applyAlignment="1" applyProtection="1">
      <alignment vertical="center" wrapText="1"/>
    </xf>
    <xf numFmtId="0" fontId="28" fillId="0" borderId="0" xfId="0" applyFont="1" applyAlignment="1" applyProtection="1">
      <alignment horizontal="left" vertical="top"/>
    </xf>
    <xf numFmtId="0" fontId="20" fillId="0" borderId="0" xfId="0" applyFont="1" applyAlignment="1" applyProtection="1">
      <alignment horizontal="center"/>
    </xf>
    <xf numFmtId="0" fontId="20" fillId="0" borderId="0" xfId="0" applyFont="1" applyAlignment="1" applyProtection="1">
      <alignment vertical="top"/>
    </xf>
    <xf numFmtId="0" fontId="20" fillId="4" borderId="0" xfId="0" applyFont="1" applyFill="1" applyAlignment="1" applyProtection="1">
      <alignment horizontal="left" vertical="top" shrinkToFit="1"/>
      <protection locked="0"/>
    </xf>
    <xf numFmtId="14" fontId="28" fillId="4" borderId="0" xfId="0" applyNumberFormat="1" applyFont="1" applyFill="1" applyAlignment="1" applyProtection="1">
      <alignment horizontal="left" vertical="top"/>
      <protection locked="0"/>
    </xf>
    <xf numFmtId="0" fontId="20" fillId="0" borderId="0" xfId="0" applyFont="1" applyAlignment="1" applyProtection="1">
      <alignment horizontal="right"/>
    </xf>
    <xf numFmtId="0" fontId="20" fillId="0" borderId="0" xfId="0" applyFont="1" applyAlignment="1" applyProtection="1">
      <alignment horizontal="left" vertical="top" indent="1"/>
    </xf>
    <xf numFmtId="0" fontId="4" fillId="0" borderId="0" xfId="0" applyFont="1" applyAlignment="1" applyProtection="1">
      <alignment horizontal="left" vertical="top" indent="1"/>
    </xf>
    <xf numFmtId="0" fontId="0" fillId="0" borderId="0" xfId="0" applyAlignment="1" applyProtection="1">
      <alignment horizontal="left" indent="1"/>
    </xf>
    <xf numFmtId="0" fontId="20" fillId="0" borderId="0" xfId="0" applyFont="1" applyAlignment="1" applyProtection="1">
      <alignment horizontal="left" indent="1"/>
    </xf>
    <xf numFmtId="0" fontId="0" fillId="0" borderId="0" xfId="0" applyFill="1" applyAlignment="1" applyProtection="1">
      <alignment horizontal="left" indent="1"/>
    </xf>
    <xf numFmtId="0" fontId="19" fillId="0" borderId="0" xfId="0" applyFont="1" applyAlignment="1" applyProtection="1">
      <alignment horizontal="left" vertical="top" indent="1"/>
    </xf>
    <xf numFmtId="0" fontId="0" fillId="0" borderId="0" xfId="0" applyAlignment="1" applyProtection="1">
      <alignment horizontal="left" vertical="top" indent="1"/>
    </xf>
    <xf numFmtId="3" fontId="8" fillId="0" borderId="4" xfId="0" applyNumberFormat="1" applyFont="1" applyBorder="1" applyAlignment="1" applyProtection="1">
      <alignment vertical="center"/>
    </xf>
    <xf numFmtId="4" fontId="7" fillId="0" borderId="5" xfId="0" applyNumberFormat="1" applyFont="1" applyBorder="1" applyAlignment="1" applyProtection="1">
      <alignment vertical="center"/>
    </xf>
    <xf numFmtId="0" fontId="5" fillId="0" borderId="0" xfId="0" applyFont="1" applyAlignment="1" applyProtection="1">
      <alignment vertical="top"/>
    </xf>
    <xf numFmtId="0" fontId="27" fillId="0" borderId="0" xfId="0" applyFont="1" applyAlignment="1" applyProtection="1">
      <alignment vertical="top"/>
    </xf>
    <xf numFmtId="3" fontId="7" fillId="2" borderId="1" xfId="0" applyNumberFormat="1" applyFont="1" applyFill="1" applyBorder="1" applyAlignment="1" applyProtection="1">
      <alignment vertical="top"/>
    </xf>
    <xf numFmtId="4" fontId="7" fillId="2" borderId="1" xfId="0" applyNumberFormat="1" applyFont="1" applyFill="1" applyBorder="1" applyAlignment="1" applyProtection="1">
      <alignment vertical="top"/>
    </xf>
    <xf numFmtId="0" fontId="10" fillId="0" borderId="1" xfId="0" applyFont="1" applyBorder="1" applyAlignment="1" applyProtection="1">
      <alignment vertical="top"/>
    </xf>
    <xf numFmtId="4" fontId="7" fillId="4" borderId="1" xfId="0" applyNumberFormat="1" applyFont="1" applyFill="1" applyBorder="1" applyAlignment="1" applyProtection="1">
      <alignment vertical="top"/>
    </xf>
    <xf numFmtId="0" fontId="5" fillId="0" borderId="0" xfId="0" applyFont="1" applyProtection="1"/>
    <xf numFmtId="0" fontId="0" fillId="0" borderId="0" xfId="0" applyAlignment="1" applyProtection="1">
      <alignment horizontal="right"/>
    </xf>
    <xf numFmtId="4" fontId="7"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vertical="center" wrapText="1"/>
    </xf>
    <xf numFmtId="10" fontId="11" fillId="5" borderId="5" xfId="0" applyNumberFormat="1" applyFont="1" applyFill="1" applyBorder="1" applyAlignment="1" applyProtection="1">
      <alignment horizontal="center" vertical="center"/>
      <protection locked="0"/>
    </xf>
    <xf numFmtId="0" fontId="0" fillId="0" borderId="0" xfId="0" applyAlignment="1" applyProtection="1">
      <alignment horizontal="center"/>
    </xf>
    <xf numFmtId="0" fontId="33" fillId="0" borderId="1" xfId="0" applyFont="1" applyBorder="1" applyAlignment="1" applyProtection="1">
      <alignment vertical="top"/>
    </xf>
    <xf numFmtId="0" fontId="33" fillId="0" borderId="1" xfId="0" applyFont="1" applyBorder="1" applyAlignment="1" applyProtection="1">
      <alignment vertical="top" wrapText="1"/>
    </xf>
    <xf numFmtId="4" fontId="33" fillId="0" borderId="1" xfId="0" applyNumberFormat="1" applyFont="1" applyBorder="1" applyAlignment="1" applyProtection="1">
      <alignment vertical="top"/>
    </xf>
    <xf numFmtId="49" fontId="3" fillId="2" borderId="1" xfId="0" applyNumberFormat="1" applyFont="1" applyFill="1" applyBorder="1" applyAlignment="1" applyProtection="1">
      <alignment vertical="top"/>
    </xf>
    <xf numFmtId="49" fontId="34" fillId="2" borderId="1" xfId="0" applyNumberFormat="1" applyFont="1" applyFill="1" applyBorder="1" applyAlignment="1" applyProtection="1">
      <alignment vertical="top"/>
    </xf>
    <xf numFmtId="49" fontId="3" fillId="2" borderId="5" xfId="0" applyNumberFormat="1" applyFont="1" applyFill="1" applyBorder="1" applyAlignment="1" applyProtection="1">
      <alignment vertical="top" wrapText="1"/>
    </xf>
    <xf numFmtId="0" fontId="3" fillId="2" borderId="1" xfId="0" applyFont="1" applyFill="1" applyBorder="1" applyAlignment="1" applyProtection="1">
      <alignment vertical="top"/>
    </xf>
    <xf numFmtId="4" fontId="3" fillId="2" borderId="1" xfId="0" applyNumberFormat="1" applyFont="1" applyFill="1" applyBorder="1" applyAlignment="1" applyProtection="1">
      <alignment vertical="top"/>
    </xf>
    <xf numFmtId="0" fontId="7" fillId="2" borderId="3" xfId="0" applyFont="1" applyFill="1" applyBorder="1" applyAlignment="1" applyProtection="1">
      <alignment vertical="top"/>
    </xf>
    <xf numFmtId="4" fontId="7" fillId="2" borderId="3" xfId="0" applyNumberFormat="1" applyFont="1" applyFill="1" applyBorder="1" applyAlignment="1" applyProtection="1">
      <alignment vertical="top"/>
    </xf>
    <xf numFmtId="49" fontId="35" fillId="3" borderId="6" xfId="0" applyNumberFormat="1" applyFont="1" applyFill="1" applyBorder="1" applyAlignment="1" applyProtection="1">
      <alignment vertical="top"/>
    </xf>
    <xf numFmtId="49" fontId="35" fillId="0" borderId="6" xfId="0" applyNumberFormat="1" applyFont="1" applyBorder="1" applyAlignment="1" applyProtection="1">
      <alignment vertical="top"/>
    </xf>
    <xf numFmtId="49" fontId="35" fillId="0" borderId="13" xfId="0" applyNumberFormat="1" applyFont="1" applyBorder="1" applyAlignment="1" applyProtection="1">
      <alignment vertical="top" wrapText="1"/>
    </xf>
    <xf numFmtId="0" fontId="35" fillId="0" borderId="13" xfId="0" applyFont="1" applyBorder="1" applyAlignment="1" applyProtection="1">
      <alignment vertical="top"/>
    </xf>
    <xf numFmtId="4" fontId="35" fillId="0" borderId="13" xfId="0" applyNumberFormat="1" applyFont="1" applyBorder="1" applyAlignment="1" applyProtection="1">
      <alignment vertical="top"/>
    </xf>
    <xf numFmtId="0" fontId="8" fillId="0" borderId="13" xfId="0" applyFont="1" applyBorder="1" applyAlignment="1" applyProtection="1">
      <alignment vertical="top"/>
    </xf>
    <xf numFmtId="4" fontId="8" fillId="0" borderId="6" xfId="0" applyNumberFormat="1" applyFont="1" applyBorder="1" applyAlignment="1" applyProtection="1">
      <alignment vertical="top"/>
    </xf>
    <xf numFmtId="4" fontId="8" fillId="4" borderId="14" xfId="0" applyNumberFormat="1" applyFont="1" applyFill="1" applyBorder="1" applyAlignment="1" applyProtection="1">
      <alignment vertical="top"/>
      <protection locked="0"/>
    </xf>
    <xf numFmtId="4" fontId="8" fillId="4" borderId="6" xfId="0" applyNumberFormat="1" applyFont="1" applyFill="1" applyBorder="1" applyAlignment="1" applyProtection="1">
      <alignment vertical="top"/>
    </xf>
    <xf numFmtId="0" fontId="35" fillId="0" borderId="7" xfId="0" applyFont="1" applyBorder="1" applyAlignment="1" applyProtection="1">
      <alignment vertical="top"/>
    </xf>
    <xf numFmtId="49" fontId="35" fillId="0" borderId="0" xfId="0" applyNumberFormat="1" applyFont="1" applyAlignment="1" applyProtection="1">
      <alignment vertical="top" wrapText="1"/>
    </xf>
    <xf numFmtId="0" fontId="35" fillId="0" borderId="0" xfId="0" applyFont="1" applyAlignment="1" applyProtection="1">
      <alignment vertical="top"/>
    </xf>
    <xf numFmtId="4" fontId="35" fillId="0" borderId="0" xfId="0" applyNumberFormat="1" applyFont="1" applyAlignment="1" applyProtection="1">
      <alignment vertical="top"/>
    </xf>
    <xf numFmtId="0" fontId="8" fillId="0" borderId="0" xfId="0" applyFont="1" applyAlignment="1" applyProtection="1">
      <alignment vertical="top"/>
    </xf>
    <xf numFmtId="0" fontId="8" fillId="0" borderId="7" xfId="0" applyFont="1" applyBorder="1" applyAlignment="1" applyProtection="1">
      <alignment vertical="top"/>
    </xf>
    <xf numFmtId="0" fontId="8" fillId="0" borderId="2" xfId="0" applyFont="1" applyBorder="1" applyAlignment="1" applyProtection="1">
      <alignment vertical="top"/>
    </xf>
    <xf numFmtId="0" fontId="35" fillId="0" borderId="0" xfId="0" applyFont="1" applyAlignment="1" applyProtection="1">
      <alignment vertical="top" wrapText="1"/>
    </xf>
    <xf numFmtId="49" fontId="35" fillId="0" borderId="0" xfId="0" applyNumberFormat="1" applyFont="1" applyAlignment="1" applyProtection="1">
      <alignment vertical="top"/>
    </xf>
    <xf numFmtId="4" fontId="8" fillId="0" borderId="0" xfId="0" applyNumberFormat="1" applyFont="1" applyAlignment="1" applyProtection="1">
      <alignment vertical="top"/>
    </xf>
    <xf numFmtId="49" fontId="16" fillId="10" borderId="6" xfId="0" applyNumberFormat="1" applyFont="1" applyFill="1" applyBorder="1" applyAlignment="1" applyProtection="1">
      <alignment vertical="top"/>
    </xf>
    <xf numFmtId="49" fontId="16" fillId="10" borderId="13" xfId="0" applyNumberFormat="1" applyFont="1" applyFill="1" applyBorder="1" applyAlignment="1" applyProtection="1">
      <alignment vertical="top" wrapText="1"/>
    </xf>
    <xf numFmtId="0" fontId="16" fillId="10" borderId="13" xfId="0" applyFont="1" applyFill="1" applyBorder="1" applyAlignment="1" applyProtection="1">
      <alignment vertical="top"/>
    </xf>
    <xf numFmtId="4" fontId="16" fillId="10" borderId="13" xfId="0" applyNumberFormat="1" applyFont="1" applyFill="1" applyBorder="1" applyAlignment="1" applyProtection="1">
      <alignment vertical="top"/>
    </xf>
    <xf numFmtId="4" fontId="16" fillId="10" borderId="6" xfId="0" applyNumberFormat="1" applyFont="1" applyFill="1" applyBorder="1" applyAlignment="1" applyProtection="1">
      <alignment vertical="top"/>
    </xf>
    <xf numFmtId="4" fontId="16" fillId="10" borderId="14" xfId="0" applyNumberFormat="1" applyFont="1" applyFill="1" applyBorder="1" applyAlignment="1" applyProtection="1">
      <alignment vertical="top"/>
    </xf>
    <xf numFmtId="0" fontId="8" fillId="0" borderId="8" xfId="0" applyFont="1" applyBorder="1" applyAlignment="1" applyProtection="1">
      <alignment vertical="top"/>
    </xf>
    <xf numFmtId="0" fontId="8" fillId="0" borderId="25" xfId="0" applyFont="1" applyBorder="1" applyAlignment="1" applyProtection="1">
      <alignment vertical="top"/>
    </xf>
    <xf numFmtId="0" fontId="35" fillId="0" borderId="1" xfId="0" applyFont="1" applyBorder="1" applyAlignment="1" applyProtection="1">
      <alignment vertical="top"/>
    </xf>
    <xf numFmtId="0" fontId="35" fillId="0" borderId="4" xfId="0" applyFont="1" applyBorder="1" applyAlignment="1" applyProtection="1">
      <alignment vertical="top" wrapText="1"/>
    </xf>
    <xf numFmtId="0" fontId="35" fillId="0" borderId="4" xfId="0" applyFont="1" applyBorder="1" applyAlignment="1" applyProtection="1">
      <alignment vertical="top"/>
    </xf>
    <xf numFmtId="4" fontId="35" fillId="0" borderId="4" xfId="0" applyNumberFormat="1" applyFont="1" applyBorder="1" applyAlignment="1" applyProtection="1">
      <alignment vertical="top"/>
    </xf>
    <xf numFmtId="49" fontId="7" fillId="0" borderId="4" xfId="0" applyNumberFormat="1" applyFont="1" applyBorder="1" applyAlignment="1" applyProtection="1">
      <alignment vertical="top"/>
    </xf>
    <xf numFmtId="4" fontId="7" fillId="0" borderId="4" xfId="0" applyNumberFormat="1" applyFont="1" applyBorder="1" applyAlignment="1" applyProtection="1">
      <alignment vertical="top"/>
    </xf>
    <xf numFmtId="49" fontId="3" fillId="2" borderId="7" xfId="0" applyNumberFormat="1" applyFont="1" applyFill="1" applyBorder="1" applyAlignment="1" applyProtection="1">
      <alignment vertical="top"/>
    </xf>
    <xf numFmtId="49" fontId="34" fillId="2" borderId="7" xfId="0" applyNumberFormat="1" applyFont="1" applyFill="1" applyBorder="1" applyAlignment="1" applyProtection="1">
      <alignment vertical="top"/>
    </xf>
    <xf numFmtId="49" fontId="3" fillId="2" borderId="0" xfId="0" applyNumberFormat="1" applyFont="1" applyFill="1" applyAlignment="1" applyProtection="1">
      <alignment vertical="top" wrapText="1"/>
    </xf>
    <xf numFmtId="0" fontId="3" fillId="2" borderId="0" xfId="0" applyFont="1" applyFill="1" applyAlignment="1" applyProtection="1">
      <alignment vertical="top"/>
    </xf>
    <xf numFmtId="4" fontId="3" fillId="2" borderId="0" xfId="0" applyNumberFormat="1" applyFont="1" applyFill="1" applyAlignment="1" applyProtection="1">
      <alignment vertical="top"/>
    </xf>
    <xf numFmtId="0" fontId="7" fillId="2" borderId="0" xfId="0" applyFont="1" applyFill="1" applyAlignment="1" applyProtection="1">
      <alignment vertical="top"/>
    </xf>
    <xf numFmtId="3" fontId="7" fillId="2" borderId="6" xfId="0" applyNumberFormat="1" applyFont="1" applyFill="1" applyBorder="1" applyAlignment="1" applyProtection="1">
      <alignment vertical="top"/>
    </xf>
    <xf numFmtId="4" fontId="7" fillId="2" borderId="14" xfId="0" applyNumberFormat="1" applyFont="1" applyFill="1" applyBorder="1" applyAlignment="1" applyProtection="1">
      <alignment vertical="top"/>
    </xf>
    <xf numFmtId="4" fontId="7" fillId="2" borderId="6" xfId="0" applyNumberFormat="1" applyFont="1" applyFill="1" applyBorder="1" applyAlignment="1" applyProtection="1">
      <alignment vertical="top"/>
    </xf>
    <xf numFmtId="0" fontId="35" fillId="0" borderId="3" xfId="0" applyFont="1" applyBorder="1" applyAlignment="1" applyProtection="1">
      <alignment vertical="top"/>
    </xf>
    <xf numFmtId="0" fontId="10" fillId="0" borderId="4" xfId="0" applyFont="1" applyBorder="1" applyAlignment="1" applyProtection="1">
      <alignment vertical="top"/>
    </xf>
    <xf numFmtId="0" fontId="0" fillId="0" borderId="3" xfId="0" applyBorder="1" applyProtection="1"/>
    <xf numFmtId="0" fontId="0" fillId="0" borderId="4" xfId="0" applyBorder="1" applyProtection="1"/>
    <xf numFmtId="4" fontId="7" fillId="4" borderId="7" xfId="0" applyNumberFormat="1" applyFont="1" applyFill="1" applyBorder="1" applyAlignment="1" applyProtection="1">
      <alignment vertical="top"/>
    </xf>
    <xf numFmtId="4" fontId="7" fillId="4" borderId="1" xfId="0" applyNumberFormat="1" applyFont="1" applyFill="1" applyBorder="1" applyAlignment="1" applyProtection="1">
      <alignment horizontal="right" vertical="top"/>
    </xf>
    <xf numFmtId="0" fontId="29" fillId="8" borderId="18" xfId="0" applyFont="1" applyFill="1" applyBorder="1" applyAlignment="1" applyProtection="1">
      <alignment horizontal="center" vertical="center" wrapText="1"/>
    </xf>
    <xf numFmtId="0" fontId="29" fillId="8" borderId="16" xfId="0" applyFont="1" applyFill="1" applyBorder="1" applyAlignment="1" applyProtection="1">
      <alignment horizontal="center" vertical="center" wrapText="1"/>
    </xf>
    <xf numFmtId="0" fontId="29" fillId="8" borderId="20" xfId="0" applyFont="1" applyFill="1" applyBorder="1" applyAlignment="1" applyProtection="1">
      <alignment horizontal="center" vertical="center" wrapText="1"/>
    </xf>
    <xf numFmtId="0" fontId="29" fillId="8" borderId="19" xfId="0" applyFont="1" applyFill="1" applyBorder="1" applyAlignment="1" applyProtection="1">
      <alignment horizontal="center" vertical="center" wrapText="1"/>
    </xf>
    <xf numFmtId="0" fontId="29" fillId="8" borderId="17" xfId="0" applyFont="1" applyFill="1" applyBorder="1" applyAlignment="1" applyProtection="1">
      <alignment horizontal="center" vertical="center" wrapText="1"/>
    </xf>
    <xf numFmtId="0" fontId="29" fillId="8" borderId="21" xfId="0" applyFont="1" applyFill="1" applyBorder="1" applyAlignment="1" applyProtection="1">
      <alignment horizontal="center" vertical="center" wrapText="1"/>
    </xf>
    <xf numFmtId="0" fontId="29" fillId="8" borderId="22" xfId="0" applyFont="1" applyFill="1" applyBorder="1" applyAlignment="1" applyProtection="1">
      <alignment horizontal="center" vertical="center" wrapText="1"/>
    </xf>
    <xf numFmtId="0" fontId="29" fillId="8"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0" fontId="20" fillId="0" borderId="0" xfId="0" applyFont="1" applyAlignment="1" applyProtection="1">
      <alignment horizontal="center" vertical="top"/>
    </xf>
    <xf numFmtId="164" fontId="30" fillId="9" borderId="22" xfId="0" applyNumberFormat="1" applyFont="1" applyFill="1" applyBorder="1" applyAlignment="1" applyProtection="1">
      <alignment horizontal="center" vertical="center" wrapText="1"/>
    </xf>
    <xf numFmtId="164" fontId="30" fillId="9" borderId="0" xfId="0" applyNumberFormat="1" applyFont="1" applyFill="1" applyBorder="1" applyAlignment="1" applyProtection="1">
      <alignment horizontal="center" vertical="center" wrapText="1"/>
    </xf>
    <xf numFmtId="0" fontId="30" fillId="9" borderId="23" xfId="0" applyFont="1" applyFill="1" applyBorder="1" applyAlignment="1" applyProtection="1">
      <alignment horizontal="center" vertical="center" wrapText="1"/>
    </xf>
    <xf numFmtId="0" fontId="30" fillId="9" borderId="24" xfId="0" applyFont="1" applyFill="1" applyBorder="1" applyAlignment="1" applyProtection="1">
      <alignment horizontal="center" vertical="center" wrapText="1"/>
    </xf>
    <xf numFmtId="0" fontId="23" fillId="0" borderId="0" xfId="0" applyFont="1" applyAlignment="1" applyProtection="1">
      <alignment horizontal="center"/>
    </xf>
    <xf numFmtId="0" fontId="15" fillId="0" borderId="0" xfId="0" applyFont="1" applyAlignment="1" applyProtection="1">
      <alignment horizontal="center" vertical="top" wrapText="1"/>
    </xf>
    <xf numFmtId="0" fontId="22" fillId="0" borderId="0" xfId="0" applyFont="1" applyAlignment="1" applyProtection="1">
      <alignment horizontal="center"/>
    </xf>
    <xf numFmtId="0" fontId="20" fillId="4" borderId="0" xfId="0" applyFont="1" applyFill="1" applyAlignment="1" applyProtection="1">
      <alignment horizontal="left" vertical="top" shrinkToFit="1"/>
      <protection locked="0"/>
    </xf>
    <xf numFmtId="0" fontId="28" fillId="4" borderId="0" xfId="0" applyFont="1" applyFill="1" applyAlignment="1" applyProtection="1">
      <alignment horizontal="center" vertical="top" wrapText="1"/>
      <protection locked="0"/>
    </xf>
    <xf numFmtId="0" fontId="20" fillId="4" borderId="0" xfId="0" applyFont="1" applyFill="1" applyAlignment="1" applyProtection="1">
      <alignment horizontal="center" wrapText="1"/>
      <protection locked="0"/>
    </xf>
    <xf numFmtId="0" fontId="4" fillId="0" borderId="0" xfId="0" applyFont="1" applyAlignment="1" applyProtection="1">
      <alignment horizontal="center" vertical="top"/>
    </xf>
    <xf numFmtId="0" fontId="28" fillId="4" borderId="0" xfId="0" applyFont="1" applyFill="1" applyAlignment="1" applyProtection="1">
      <alignment horizontal="center" vertical="top"/>
      <protection locked="0"/>
    </xf>
    <xf numFmtId="0" fontId="20" fillId="4" borderId="0" xfId="0" applyFont="1" applyFill="1" applyAlignment="1" applyProtection="1">
      <alignment horizontal="center" shrinkToFit="1"/>
      <protection locked="0"/>
    </xf>
    <xf numFmtId="0" fontId="0" fillId="4" borderId="0" xfId="0" applyFill="1" applyAlignment="1" applyProtection="1">
      <alignment horizontal="center" wrapText="1"/>
      <protection locked="0"/>
    </xf>
    <xf numFmtId="0" fontId="0" fillId="0" borderId="0" xfId="0" applyAlignment="1" applyProtection="1">
      <alignment horizontal="center"/>
    </xf>
    <xf numFmtId="0" fontId="4" fillId="0" borderId="0" xfId="0" applyFont="1" applyAlignment="1" applyProtection="1">
      <alignment horizontal="left" vertical="top" wrapText="1"/>
    </xf>
    <xf numFmtId="0" fontId="4" fillId="0" borderId="0" xfId="0" applyFont="1" applyAlignment="1" applyProtection="1">
      <alignment horizontal="justify" vertical="top" wrapText="1"/>
    </xf>
    <xf numFmtId="0" fontId="0" fillId="4" borderId="0" xfId="0" applyFill="1" applyAlignment="1" applyProtection="1">
      <alignment horizontal="center"/>
      <protection locked="0"/>
    </xf>
    <xf numFmtId="0" fontId="4" fillId="0" borderId="0" xfId="0" applyFont="1" applyAlignment="1" applyProtection="1">
      <alignment horizontal="center"/>
    </xf>
    <xf numFmtId="0" fontId="13" fillId="0" borderId="9" xfId="0" applyFont="1" applyBorder="1" applyAlignment="1" applyProtection="1">
      <alignment horizontal="left" vertical="top" wrapText="1"/>
    </xf>
    <xf numFmtId="0" fontId="13" fillId="0" borderId="10" xfId="0" applyFont="1" applyBorder="1" applyAlignment="1" applyProtection="1">
      <alignment horizontal="left" vertical="top" wrapText="1"/>
    </xf>
    <xf numFmtId="0" fontId="13" fillId="0" borderId="11" xfId="0" applyFont="1" applyBorder="1" applyAlignment="1" applyProtection="1">
      <alignment horizontal="left" vertical="top" wrapText="1"/>
    </xf>
    <xf numFmtId="0" fontId="15" fillId="0" borderId="12" xfId="0" applyFont="1" applyBorder="1" applyAlignment="1" applyProtection="1">
      <alignment horizontal="center" vertical="center" wrapText="1"/>
    </xf>
    <xf numFmtId="0" fontId="31" fillId="0" borderId="0" xfId="0" applyFont="1" applyAlignment="1" applyProtection="1">
      <alignment horizontal="left" vertical="top" wrapText="1"/>
    </xf>
    <xf numFmtId="0" fontId="17" fillId="0" borderId="3" xfId="0" applyFont="1" applyBorder="1" applyAlignment="1" applyProtection="1">
      <alignment horizontal="center" vertical="center" wrapText="1"/>
    </xf>
    <xf numFmtId="0" fontId="17" fillId="0" borderId="5" xfId="0" applyFont="1" applyBorder="1" applyAlignment="1" applyProtection="1">
      <alignment horizontal="center" vertical="center" wrapText="1"/>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2"/>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7" customFormat="1" ht="108.75" customHeight="1" x14ac:dyDescent="0.25">
      <c r="A2" s="166" t="s">
        <v>21</v>
      </c>
      <c r="B2" s="166"/>
      <c r="C2" s="166"/>
      <c r="D2" s="166"/>
      <c r="E2" s="166"/>
      <c r="F2" s="166"/>
      <c r="G2" s="166"/>
      <c r="H2" s="166"/>
      <c r="I2" s="166"/>
    </row>
    <row r="5" spans="1:9" x14ac:dyDescent="0.25">
      <c r="D5" s="13"/>
      <c r="E5" s="13"/>
      <c r="F5" s="14"/>
      <c r="G5" s="14"/>
      <c r="H5" s="14"/>
      <c r="I5" s="15" t="s">
        <v>137</v>
      </c>
    </row>
    <row r="6" spans="1:9" x14ac:dyDescent="0.25">
      <c r="D6" s="13"/>
      <c r="E6" s="13"/>
      <c r="F6" s="14"/>
      <c r="G6" s="14"/>
      <c r="H6" s="14"/>
      <c r="I6" s="15"/>
    </row>
    <row r="7" spans="1:9" x14ac:dyDescent="0.25">
      <c r="D7" s="13"/>
      <c r="E7" s="13"/>
      <c r="F7" s="14"/>
      <c r="G7" s="14"/>
      <c r="H7" s="14"/>
      <c r="I7" s="16" t="s">
        <v>138</v>
      </c>
    </row>
    <row r="8" spans="1:9" ht="24.95" customHeight="1" x14ac:dyDescent="0.25"/>
    <row r="9" spans="1:9" ht="18.75" x14ac:dyDescent="0.3">
      <c r="A9" s="167" t="s">
        <v>22</v>
      </c>
      <c r="B9" s="167"/>
      <c r="C9" s="167"/>
      <c r="D9" s="167"/>
      <c r="E9" s="167"/>
      <c r="F9" s="167"/>
      <c r="G9" s="167"/>
      <c r="H9" s="167"/>
      <c r="I9" s="167"/>
    </row>
    <row r="10" spans="1:9" ht="15" customHeight="1" x14ac:dyDescent="0.25"/>
    <row r="11" spans="1:9" ht="15" customHeight="1" x14ac:dyDescent="0.25"/>
    <row r="12" spans="1:9" x14ac:dyDescent="0.25">
      <c r="A12" s="72" t="s">
        <v>23</v>
      </c>
      <c r="B12" s="168"/>
      <c r="C12" s="168"/>
      <c r="D12" s="168"/>
      <c r="E12" s="168"/>
      <c r="F12" s="160" t="s">
        <v>64</v>
      </c>
      <c r="G12" s="160"/>
      <c r="H12" s="160"/>
      <c r="I12" s="69"/>
    </row>
    <row r="13" spans="1:9" x14ac:dyDescent="0.25">
      <c r="A13" s="73" t="s">
        <v>70</v>
      </c>
      <c r="B13" s="171" t="s">
        <v>71</v>
      </c>
      <c r="C13" s="171"/>
      <c r="D13" s="171"/>
      <c r="E13" s="171"/>
      <c r="F13" s="18"/>
      <c r="G13" s="18"/>
      <c r="H13" s="18"/>
      <c r="I13" s="17"/>
    </row>
    <row r="14" spans="1:9" x14ac:dyDescent="0.25">
      <c r="A14" s="72" t="s">
        <v>65</v>
      </c>
      <c r="B14" s="66"/>
      <c r="C14" s="70"/>
      <c r="D14" s="66"/>
      <c r="E14" s="160" t="s">
        <v>66</v>
      </c>
      <c r="F14" s="160"/>
      <c r="G14" s="169"/>
      <c r="H14" s="169"/>
      <c r="I14" s="169"/>
    </row>
    <row r="15" spans="1:9" ht="15" customHeight="1" x14ac:dyDescent="0.25">
      <c r="A15" s="74"/>
    </row>
    <row r="16" spans="1:9" ht="15" customHeight="1" x14ac:dyDescent="0.25">
      <c r="A16" s="75" t="s">
        <v>67</v>
      </c>
      <c r="B16" s="13"/>
      <c r="C16" s="170"/>
      <c r="D16" s="170"/>
      <c r="E16" s="170"/>
      <c r="F16" s="170"/>
      <c r="G16" s="170"/>
      <c r="H16" s="67" t="s">
        <v>68</v>
      </c>
      <c r="I16" s="69"/>
    </row>
    <row r="17" spans="1:12" ht="15" customHeight="1" x14ac:dyDescent="0.25">
      <c r="A17" s="74"/>
    </row>
    <row r="18" spans="1:12" x14ac:dyDescent="0.25">
      <c r="A18" s="72" t="s">
        <v>69</v>
      </c>
      <c r="B18" s="68"/>
      <c r="C18" s="172"/>
      <c r="D18" s="172"/>
      <c r="E18" s="13"/>
      <c r="F18" s="71" t="s">
        <v>73</v>
      </c>
      <c r="G18" s="169"/>
      <c r="H18" s="169"/>
      <c r="I18" s="169"/>
    </row>
    <row r="19" spans="1:12" x14ac:dyDescent="0.25">
      <c r="A19" s="74"/>
      <c r="B19" s="18"/>
      <c r="C19" s="18" t="s">
        <v>72</v>
      </c>
      <c r="D19" s="18"/>
      <c r="E19" s="18"/>
      <c r="G19" s="171" t="s">
        <v>24</v>
      </c>
      <c r="H19" s="171"/>
      <c r="I19" s="171"/>
    </row>
    <row r="20" spans="1:12" x14ac:dyDescent="0.25">
      <c r="A20" s="72" t="s">
        <v>25</v>
      </c>
      <c r="B20" s="69"/>
      <c r="C20" s="160" t="s">
        <v>26</v>
      </c>
      <c r="D20" s="160"/>
      <c r="E20" s="173"/>
      <c r="F20" s="173"/>
      <c r="G20" s="173"/>
      <c r="H20" s="67" t="s">
        <v>80</v>
      </c>
      <c r="I20" s="69"/>
    </row>
    <row r="21" spans="1:12" s="19" customFormat="1" x14ac:dyDescent="0.25">
      <c r="A21" s="76"/>
      <c r="B21" s="20"/>
      <c r="C21" s="21"/>
      <c r="D21" s="21"/>
      <c r="E21" s="22"/>
      <c r="F21" s="22"/>
      <c r="G21" s="22"/>
      <c r="H21" s="22"/>
      <c r="I21" s="22"/>
    </row>
    <row r="22" spans="1:12" ht="15" customHeight="1" x14ac:dyDescent="0.25">
      <c r="A22" s="75" t="s">
        <v>67</v>
      </c>
      <c r="B22" s="13"/>
      <c r="C22" s="170"/>
      <c r="D22" s="170"/>
      <c r="E22" s="170"/>
      <c r="F22" s="170"/>
      <c r="G22" s="170"/>
      <c r="H22" s="67" t="s">
        <v>81</v>
      </c>
      <c r="I22" s="69"/>
    </row>
    <row r="23" spans="1:12" ht="15" customHeight="1" x14ac:dyDescent="0.25"/>
    <row r="24" spans="1:12" ht="15" customHeight="1" x14ac:dyDescent="0.25">
      <c r="A24" s="74" t="s">
        <v>74</v>
      </c>
      <c r="B24" s="74"/>
      <c r="C24" s="74"/>
      <c r="D24" s="74"/>
      <c r="E24" s="74"/>
      <c r="F24" s="74"/>
      <c r="G24" s="74"/>
      <c r="H24" s="74"/>
      <c r="I24" s="74"/>
    </row>
    <row r="25" spans="1:12" x14ac:dyDescent="0.25">
      <c r="A25" s="77" t="str">
        <f>+RIGHT(I7,12)&amp;" - "&amp;I5</f>
        <v>S/01186/2026 -    “Impermeabilizacion terraza planta tercera edificio Corona PRADO DEL REY"</v>
      </c>
      <c r="B25" s="78"/>
      <c r="C25" s="78"/>
      <c r="D25" s="78"/>
      <c r="E25" s="78"/>
      <c r="F25" s="78"/>
      <c r="G25" s="78"/>
      <c r="H25" s="78"/>
      <c r="I25" s="78"/>
    </row>
    <row r="26" spans="1:12" ht="15" customHeight="1" x14ac:dyDescent="0.25">
      <c r="A26" s="78"/>
      <c r="B26" s="78"/>
      <c r="C26" s="78"/>
      <c r="D26" s="78"/>
      <c r="E26" s="78"/>
      <c r="F26" s="78"/>
      <c r="G26" s="78"/>
      <c r="H26" s="78"/>
      <c r="I26" s="78"/>
    </row>
    <row r="27" spans="1:12" ht="56.25" customHeight="1" x14ac:dyDescent="0.25">
      <c r="A27" s="159" t="s">
        <v>75</v>
      </c>
      <c r="B27" s="159"/>
      <c r="C27" s="159"/>
      <c r="D27" s="159"/>
      <c r="E27" s="159"/>
      <c r="F27" s="159"/>
      <c r="G27" s="159"/>
      <c r="H27" s="159"/>
      <c r="I27" s="159"/>
    </row>
    <row r="28" spans="1:12" ht="15" customHeight="1" x14ac:dyDescent="0.25">
      <c r="A28" s="78"/>
      <c r="B28" s="78"/>
      <c r="C28" s="78"/>
      <c r="D28" s="78"/>
      <c r="E28" s="78"/>
      <c r="F28" s="78"/>
      <c r="G28" s="78"/>
      <c r="H28" s="78"/>
      <c r="I28" s="78"/>
    </row>
    <row r="29" spans="1:12" ht="15" customHeight="1" x14ac:dyDescent="0.25">
      <c r="A29" s="77" t="s">
        <v>76</v>
      </c>
      <c r="B29" s="78"/>
      <c r="C29" s="78"/>
      <c r="D29" s="78"/>
      <c r="E29" s="78"/>
      <c r="F29" s="78"/>
      <c r="G29" s="78"/>
      <c r="H29" s="78"/>
      <c r="I29" s="74"/>
    </row>
    <row r="30" spans="1:12" ht="15" customHeight="1" thickBot="1" x14ac:dyDescent="0.3">
      <c r="A30" s="7"/>
      <c r="B30" s="7"/>
      <c r="C30" s="7"/>
      <c r="D30" s="7"/>
      <c r="E30" s="7"/>
      <c r="F30" s="7"/>
      <c r="G30" s="7"/>
      <c r="H30" s="7"/>
    </row>
    <row r="31" spans="1:12" ht="15" customHeight="1" thickTop="1" x14ac:dyDescent="0.25">
      <c r="A31" s="7"/>
      <c r="B31" s="151" t="s">
        <v>77</v>
      </c>
      <c r="C31" s="152"/>
      <c r="D31" s="152"/>
      <c r="E31" s="152"/>
      <c r="F31" s="153"/>
      <c r="G31" s="157" t="s">
        <v>78</v>
      </c>
      <c r="H31" s="158"/>
      <c r="I31" s="7"/>
      <c r="J31" s="7"/>
      <c r="K31" s="7"/>
      <c r="L31" s="7"/>
    </row>
    <row r="32" spans="1:12" ht="15" customHeight="1" thickBot="1" x14ac:dyDescent="0.3">
      <c r="A32" s="7"/>
      <c r="B32" s="154"/>
      <c r="C32" s="155"/>
      <c r="D32" s="155"/>
      <c r="E32" s="155"/>
      <c r="F32" s="156"/>
      <c r="G32" s="157" t="s">
        <v>79</v>
      </c>
      <c r="H32" s="158"/>
      <c r="I32" s="7"/>
      <c r="J32" s="7"/>
      <c r="K32" s="7"/>
      <c r="L32" s="7"/>
    </row>
    <row r="33" spans="1:12" ht="30" customHeight="1" thickBot="1" x14ac:dyDescent="0.3">
      <c r="A33" s="7"/>
      <c r="B33" s="163" t="str">
        <f>+I5</f>
        <v xml:space="preserve">   “Impermeabilizacion terraza planta tercera edificio Corona PRADO DEL REY"</v>
      </c>
      <c r="C33" s="163"/>
      <c r="D33" s="163"/>
      <c r="E33" s="163"/>
      <c r="F33" s="164"/>
      <c r="G33" s="161" t="str">
        <f>+IFERROR(IF(ISNUMBER('Anexo I Tabla Desglose Precio'!J53),IF('Anexo I Tabla Desglose Precio'!J53&lt;=21830.55,'Anexo I Tabla Desglose Precio'!J53,"ERROR: no debe superar 21.830,55"),"revisar desglose precio"),"desglose precio incompleto/incorrecto")</f>
        <v>revisar desglose precio</v>
      </c>
      <c r="H33" s="162"/>
      <c r="I33" s="7"/>
      <c r="J33" s="7"/>
      <c r="K33" s="7"/>
      <c r="L33" s="7"/>
    </row>
    <row r="34" spans="1:12" ht="15" customHeight="1" x14ac:dyDescent="0.25">
      <c r="A34" s="7"/>
      <c r="B34" s="7"/>
      <c r="C34" s="7"/>
      <c r="D34" s="7"/>
      <c r="E34" s="7"/>
      <c r="F34" s="7"/>
      <c r="G34" s="7"/>
      <c r="H34" s="7"/>
    </row>
    <row r="35" spans="1:12" ht="15" customHeight="1" x14ac:dyDescent="0.25">
      <c r="A35" s="7"/>
      <c r="B35" s="7"/>
      <c r="C35" s="7"/>
      <c r="D35" s="7"/>
      <c r="E35" s="7"/>
      <c r="F35" s="7"/>
      <c r="G35" s="7"/>
      <c r="H35" s="7"/>
      <c r="I35" s="7"/>
    </row>
    <row r="36" spans="1:12" x14ac:dyDescent="0.25">
      <c r="A36" s="77" t="s">
        <v>27</v>
      </c>
      <c r="B36" s="7"/>
      <c r="C36" s="7"/>
      <c r="D36" s="7"/>
      <c r="E36" s="7"/>
      <c r="F36" s="7"/>
      <c r="G36" s="7"/>
      <c r="H36" s="7"/>
      <c r="I36" s="7"/>
    </row>
    <row r="37" spans="1:12" ht="8.1" customHeight="1" x14ac:dyDescent="0.25">
      <c r="A37" s="7"/>
      <c r="B37" s="7"/>
      <c r="C37" s="7"/>
      <c r="D37" s="7"/>
      <c r="E37" s="7"/>
      <c r="F37" s="7"/>
      <c r="G37" s="7"/>
      <c r="H37" s="7"/>
      <c r="I37" s="7"/>
    </row>
    <row r="42" spans="1:12" x14ac:dyDescent="0.25">
      <c r="B42" s="165" t="s">
        <v>28</v>
      </c>
      <c r="C42" s="165"/>
      <c r="D42" s="165"/>
      <c r="E42" s="165"/>
      <c r="F42" s="165"/>
      <c r="G42" s="165"/>
    </row>
  </sheetData>
  <sheetProtection algorithmName="SHA-512" hashValue="D5KfHldvqSbhdzPp1a9ESG81k6bjmdPgmdoQjMR/lOtiPiKV6xErenX5onFXcKUHVvschSuYxTan8iEfXetZoA==" saltValue="9P3d8mPEzAv/kmP6hDhzsQ==" spinCount="100000" sheet="1" objects="1" scenarios="1" selectLockedCells="1"/>
  <mergeCells count="21">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 ref="B31:F32"/>
    <mergeCell ref="G31:H31"/>
    <mergeCell ref="G32:H32"/>
    <mergeCell ref="A27:I27"/>
    <mergeCell ref="C20:D20"/>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J64"/>
  <sheetViews>
    <sheetView zoomScaleNormal="100" workbookViewId="0">
      <pane ySplit="6" topLeftCell="A7" activePane="bottomLeft" state="frozen"/>
      <selection pane="bottomLeft" activeCell="I8" sqref="I8"/>
    </sheetView>
  </sheetViews>
  <sheetFormatPr baseColWidth="10" defaultRowHeight="15" x14ac:dyDescent="0.25"/>
  <cols>
    <col min="1" max="1" width="6.7109375" style="1" bestFit="1" customWidth="1"/>
    <col min="2" max="2" width="10.28515625" style="1" customWidth="1"/>
    <col min="3" max="3" width="3.5703125" style="1" bestFit="1" customWidth="1"/>
    <col min="4" max="4" width="31.42578125" style="1" customWidth="1"/>
    <col min="5" max="5" width="17" style="1" bestFit="1" customWidth="1"/>
    <col min="6" max="6" width="6.28515625" style="1" bestFit="1" customWidth="1"/>
    <col min="7" max="7" width="8.42578125" style="1" customWidth="1"/>
    <col min="8" max="10" width="12.7109375" style="1" customWidth="1"/>
    <col min="11" max="16384" width="11.42578125" style="1"/>
  </cols>
  <sheetData>
    <row r="1" spans="1:10" ht="73.5" customHeight="1" thickBot="1" x14ac:dyDescent="0.3">
      <c r="A1" s="180" t="s">
        <v>16</v>
      </c>
      <c r="B1" s="181"/>
      <c r="C1" s="181"/>
      <c r="D1" s="181"/>
      <c r="E1" s="181"/>
      <c r="F1" s="181"/>
      <c r="G1" s="181"/>
      <c r="H1" s="181"/>
      <c r="I1" s="181"/>
      <c r="J1" s="182"/>
    </row>
    <row r="2" spans="1:10" ht="60" customHeight="1" x14ac:dyDescent="0.25">
      <c r="A2" s="183" t="s">
        <v>82</v>
      </c>
      <c r="B2" s="183"/>
      <c r="C2" s="183"/>
      <c r="D2" s="183"/>
      <c r="E2" s="183"/>
      <c r="F2" s="183"/>
      <c r="G2" s="183"/>
      <c r="H2" s="183"/>
      <c r="I2" s="183"/>
      <c r="J2" s="183"/>
    </row>
    <row r="3" spans="1:10" x14ac:dyDescent="0.25">
      <c r="A3" s="81"/>
      <c r="B3" s="81"/>
      <c r="C3" s="81"/>
      <c r="D3" s="81"/>
      <c r="E3" s="81"/>
      <c r="F3" s="81"/>
      <c r="G3" s="81"/>
      <c r="H3" s="81"/>
      <c r="I3" s="81"/>
      <c r="J3" s="81"/>
    </row>
    <row r="4" spans="1:10" x14ac:dyDescent="0.25">
      <c r="A4" s="82" t="s">
        <v>113</v>
      </c>
      <c r="B4" s="81"/>
      <c r="C4" s="81"/>
      <c r="D4" s="81"/>
      <c r="E4" s="81"/>
      <c r="F4" s="81"/>
      <c r="G4" s="81"/>
      <c r="H4" s="81"/>
      <c r="I4" s="81"/>
      <c r="J4" s="81"/>
    </row>
    <row r="5" spans="1:10" ht="5.0999999999999996" customHeight="1" x14ac:dyDescent="0.25">
      <c r="A5" s="82"/>
      <c r="B5" s="81"/>
      <c r="C5" s="81"/>
      <c r="D5" s="81"/>
      <c r="E5" s="81"/>
      <c r="F5" s="81"/>
      <c r="G5" s="81"/>
      <c r="H5" s="81"/>
      <c r="I5" s="81"/>
      <c r="J5" s="81"/>
    </row>
    <row r="6" spans="1:10" x14ac:dyDescent="0.25">
      <c r="A6" s="93" t="s">
        <v>0</v>
      </c>
      <c r="B6" s="93" t="s">
        <v>1</v>
      </c>
      <c r="C6" s="93" t="s">
        <v>2</v>
      </c>
      <c r="D6" s="94" t="s">
        <v>3</v>
      </c>
      <c r="E6" s="93" t="s">
        <v>83</v>
      </c>
      <c r="F6" s="95" t="s">
        <v>14</v>
      </c>
      <c r="G6" s="8" t="s">
        <v>4</v>
      </c>
      <c r="H6" s="8" t="s">
        <v>5</v>
      </c>
      <c r="I6" s="8" t="s">
        <v>6</v>
      </c>
      <c r="J6" s="8" t="s">
        <v>20</v>
      </c>
    </row>
    <row r="7" spans="1:10" x14ac:dyDescent="0.25">
      <c r="A7" s="96" t="s">
        <v>84</v>
      </c>
      <c r="B7" s="97" t="s">
        <v>8</v>
      </c>
      <c r="C7" s="96" t="s">
        <v>10</v>
      </c>
      <c r="D7" s="98" t="s">
        <v>114</v>
      </c>
      <c r="E7" s="99"/>
      <c r="F7" s="100"/>
      <c r="G7" s="101"/>
      <c r="H7" s="83"/>
      <c r="I7" s="102"/>
      <c r="J7" s="84"/>
    </row>
    <row r="8" spans="1:10" x14ac:dyDescent="0.25">
      <c r="A8" s="103" t="s">
        <v>85</v>
      </c>
      <c r="B8" s="104" t="s">
        <v>9</v>
      </c>
      <c r="C8" s="104" t="s">
        <v>86</v>
      </c>
      <c r="D8" s="105" t="s">
        <v>115</v>
      </c>
      <c r="E8" s="106"/>
      <c r="F8" s="107"/>
      <c r="G8" s="108"/>
      <c r="H8" s="109">
        <v>45</v>
      </c>
      <c r="I8" s="110"/>
      <c r="J8" s="111">
        <f>+ROUND(TRUNC(H8,2)*TRUNC(I8,2),2)</f>
        <v>0</v>
      </c>
    </row>
    <row r="9" spans="1:10" ht="78.75" x14ac:dyDescent="0.25">
      <c r="A9" s="112"/>
      <c r="B9" s="112"/>
      <c r="C9" s="112"/>
      <c r="D9" s="113" t="s">
        <v>116</v>
      </c>
      <c r="E9" s="114"/>
      <c r="F9" s="115"/>
      <c r="G9" s="116"/>
      <c r="H9" s="117"/>
      <c r="I9" s="118"/>
      <c r="J9" s="117"/>
    </row>
    <row r="10" spans="1:10" x14ac:dyDescent="0.25">
      <c r="A10" s="112"/>
      <c r="B10" s="112"/>
      <c r="C10" s="112"/>
      <c r="D10" s="119"/>
      <c r="E10" s="120"/>
      <c r="F10" s="115">
        <v>45</v>
      </c>
      <c r="G10" s="121">
        <v>45</v>
      </c>
      <c r="H10" s="117"/>
      <c r="I10" s="118"/>
      <c r="J10" s="117"/>
    </row>
    <row r="11" spans="1:10" ht="22.5" x14ac:dyDescent="0.25">
      <c r="A11" s="103" t="s">
        <v>87</v>
      </c>
      <c r="B11" s="104" t="s">
        <v>9</v>
      </c>
      <c r="C11" s="104" t="s">
        <v>95</v>
      </c>
      <c r="D11" s="105" t="s">
        <v>117</v>
      </c>
      <c r="E11" s="106"/>
      <c r="F11" s="107"/>
      <c r="G11" s="108"/>
      <c r="H11" s="109">
        <v>1</v>
      </c>
      <c r="I11" s="110"/>
      <c r="J11" s="111">
        <f>+ROUND(TRUNC(H11,2)*TRUNC(I11,2),2)</f>
        <v>0</v>
      </c>
    </row>
    <row r="12" spans="1:10" ht="202.5" x14ac:dyDescent="0.25">
      <c r="A12" s="112"/>
      <c r="B12" s="112"/>
      <c r="C12" s="112"/>
      <c r="D12" s="113" t="s">
        <v>118</v>
      </c>
      <c r="E12" s="114"/>
      <c r="F12" s="115"/>
      <c r="G12" s="116"/>
      <c r="H12" s="117"/>
      <c r="I12" s="118"/>
      <c r="J12" s="117"/>
    </row>
    <row r="13" spans="1:10" x14ac:dyDescent="0.25">
      <c r="A13" s="112"/>
      <c r="B13" s="112"/>
      <c r="C13" s="112"/>
      <c r="D13" s="119"/>
      <c r="E13" s="120" t="s">
        <v>10</v>
      </c>
      <c r="F13" s="115">
        <v>1</v>
      </c>
      <c r="G13" s="121">
        <v>1</v>
      </c>
      <c r="H13" s="117"/>
      <c r="I13" s="118"/>
      <c r="J13" s="117"/>
    </row>
    <row r="14" spans="1:10" ht="22.5" x14ac:dyDescent="0.25">
      <c r="A14" s="103" t="s">
        <v>88</v>
      </c>
      <c r="B14" s="104" t="s">
        <v>9</v>
      </c>
      <c r="C14" s="104" t="s">
        <v>86</v>
      </c>
      <c r="D14" s="105" t="s">
        <v>119</v>
      </c>
      <c r="E14" s="106"/>
      <c r="F14" s="107"/>
      <c r="G14" s="108"/>
      <c r="H14" s="109">
        <v>45</v>
      </c>
      <c r="I14" s="110"/>
      <c r="J14" s="111">
        <f>+ROUND(TRUNC(H14,2)*TRUNC(I14,2),2)</f>
        <v>0</v>
      </c>
    </row>
    <row r="15" spans="1:10" ht="157.5" x14ac:dyDescent="0.25">
      <c r="A15" s="112"/>
      <c r="B15" s="112"/>
      <c r="C15" s="112"/>
      <c r="D15" s="113" t="s">
        <v>120</v>
      </c>
      <c r="E15" s="114"/>
      <c r="F15" s="115"/>
      <c r="G15" s="116"/>
      <c r="H15" s="117"/>
      <c r="I15" s="118"/>
      <c r="J15" s="117"/>
    </row>
    <row r="16" spans="1:10" x14ac:dyDescent="0.25">
      <c r="A16" s="112"/>
      <c r="B16" s="112"/>
      <c r="C16" s="112"/>
      <c r="D16" s="119"/>
      <c r="E16" s="120" t="s">
        <v>10</v>
      </c>
      <c r="F16" s="115">
        <v>45</v>
      </c>
      <c r="G16" s="121">
        <v>45</v>
      </c>
      <c r="H16" s="117"/>
      <c r="I16" s="118"/>
      <c r="J16" s="117"/>
    </row>
    <row r="17" spans="1:10" x14ac:dyDescent="0.25">
      <c r="A17" s="103" t="s">
        <v>89</v>
      </c>
      <c r="B17" s="104" t="s">
        <v>9</v>
      </c>
      <c r="C17" s="104" t="s">
        <v>95</v>
      </c>
      <c r="D17" s="105" t="s">
        <v>121</v>
      </c>
      <c r="E17" s="106"/>
      <c r="F17" s="107"/>
      <c r="G17" s="108"/>
      <c r="H17" s="109">
        <v>3</v>
      </c>
      <c r="I17" s="110"/>
      <c r="J17" s="111">
        <f>+ROUND(TRUNC(H17,2)*TRUNC(I17,2),2)</f>
        <v>0</v>
      </c>
    </row>
    <row r="18" spans="1:10" ht="33.75" x14ac:dyDescent="0.25">
      <c r="A18" s="112"/>
      <c r="B18" s="112"/>
      <c r="C18" s="112"/>
      <c r="D18" s="113" t="s">
        <v>122</v>
      </c>
      <c r="E18" s="114"/>
      <c r="F18" s="115"/>
      <c r="G18" s="116"/>
      <c r="H18" s="117"/>
      <c r="I18" s="118"/>
      <c r="J18" s="117"/>
    </row>
    <row r="19" spans="1:10" x14ac:dyDescent="0.25">
      <c r="A19" s="112"/>
      <c r="B19" s="112"/>
      <c r="C19" s="112"/>
      <c r="D19" s="119"/>
      <c r="E19" s="120" t="s">
        <v>10</v>
      </c>
      <c r="F19" s="115">
        <v>3</v>
      </c>
      <c r="G19" s="121">
        <v>3</v>
      </c>
      <c r="H19" s="117"/>
      <c r="I19" s="118"/>
      <c r="J19" s="117"/>
    </row>
    <row r="20" spans="1:10" x14ac:dyDescent="0.25">
      <c r="A20" s="103" t="s">
        <v>90</v>
      </c>
      <c r="B20" s="104" t="s">
        <v>9</v>
      </c>
      <c r="C20" s="104" t="s">
        <v>86</v>
      </c>
      <c r="D20" s="105" t="s">
        <v>123</v>
      </c>
      <c r="E20" s="106"/>
      <c r="F20" s="107"/>
      <c r="G20" s="108"/>
      <c r="H20" s="109">
        <v>45</v>
      </c>
      <c r="I20" s="110"/>
      <c r="J20" s="111">
        <f>+ROUND(TRUNC(H20,2)*TRUNC(I20,2),2)</f>
        <v>0</v>
      </c>
    </row>
    <row r="21" spans="1:10" ht="157.5" x14ac:dyDescent="0.25">
      <c r="A21" s="112"/>
      <c r="B21" s="112"/>
      <c r="C21" s="112"/>
      <c r="D21" s="113" t="s">
        <v>139</v>
      </c>
      <c r="E21" s="114"/>
      <c r="F21" s="115"/>
      <c r="G21" s="116"/>
      <c r="H21" s="117"/>
      <c r="I21" s="118"/>
      <c r="J21" s="117"/>
    </row>
    <row r="22" spans="1:10" x14ac:dyDescent="0.25">
      <c r="A22" s="112"/>
      <c r="B22" s="112"/>
      <c r="C22" s="112"/>
      <c r="D22" s="119"/>
      <c r="E22" s="120" t="s">
        <v>10</v>
      </c>
      <c r="F22" s="115">
        <v>45</v>
      </c>
      <c r="G22" s="121">
        <v>45</v>
      </c>
      <c r="H22" s="117"/>
      <c r="I22" s="118"/>
      <c r="J22" s="117"/>
    </row>
    <row r="23" spans="1:10" x14ac:dyDescent="0.25">
      <c r="A23" s="103" t="s">
        <v>124</v>
      </c>
      <c r="B23" s="104" t="s">
        <v>9</v>
      </c>
      <c r="C23" s="104" t="s">
        <v>86</v>
      </c>
      <c r="D23" s="105" t="s">
        <v>125</v>
      </c>
      <c r="E23" s="106"/>
      <c r="F23" s="107"/>
      <c r="G23" s="108"/>
      <c r="H23" s="109">
        <v>45</v>
      </c>
      <c r="I23" s="110"/>
      <c r="J23" s="111">
        <f>+ROUND(TRUNC(H23,2)*TRUNC(I23,2),2)</f>
        <v>0</v>
      </c>
    </row>
    <row r="24" spans="1:10" ht="45" x14ac:dyDescent="0.25">
      <c r="A24" s="112"/>
      <c r="B24" s="112"/>
      <c r="C24" s="112"/>
      <c r="D24" s="113" t="s">
        <v>126</v>
      </c>
      <c r="E24" s="114"/>
      <c r="F24" s="115"/>
      <c r="G24" s="116"/>
      <c r="H24" s="117"/>
      <c r="I24" s="118"/>
      <c r="J24" s="117"/>
    </row>
    <row r="25" spans="1:10" x14ac:dyDescent="0.25">
      <c r="A25" s="112"/>
      <c r="B25" s="112"/>
      <c r="C25" s="112"/>
      <c r="D25" s="119"/>
      <c r="E25" s="120" t="s">
        <v>10</v>
      </c>
      <c r="F25" s="115">
        <v>45</v>
      </c>
      <c r="G25" s="121">
        <v>45</v>
      </c>
      <c r="H25" s="117"/>
      <c r="I25" s="118"/>
      <c r="J25" s="117"/>
    </row>
    <row r="26" spans="1:10" x14ac:dyDescent="0.25">
      <c r="A26" s="122" t="s">
        <v>127</v>
      </c>
      <c r="B26" s="122" t="s">
        <v>9</v>
      </c>
      <c r="C26" s="122" t="s">
        <v>11</v>
      </c>
      <c r="D26" s="123" t="s">
        <v>128</v>
      </c>
      <c r="E26" s="124"/>
      <c r="F26" s="125"/>
      <c r="G26" s="124"/>
      <c r="H26" s="126">
        <v>1</v>
      </c>
      <c r="I26" s="127">
        <f>+IF(AND(OR(J51&lt;&gt;0,J52&lt;&gt;0),(+ABS(I51)+ABS(I52)=0)),1000,IF(OR(I51&lt;&gt;0,I52&lt;&gt;0),+ROUND(1000*(1+I51+I52),2),1190))</f>
        <v>1190</v>
      </c>
      <c r="J26" s="126">
        <f>+ROUND(TRUNC(H26,2)*TRUNC(I26,2),2)</f>
        <v>1190</v>
      </c>
    </row>
    <row r="27" spans="1:10" ht="101.25" x14ac:dyDescent="0.25">
      <c r="A27" s="112"/>
      <c r="B27" s="112"/>
      <c r="C27" s="112"/>
      <c r="D27" s="113" t="s">
        <v>129</v>
      </c>
      <c r="E27" s="114"/>
      <c r="F27" s="115"/>
      <c r="G27" s="116"/>
      <c r="H27" s="117"/>
      <c r="I27" s="118"/>
      <c r="J27" s="117"/>
    </row>
    <row r="28" spans="1:10" x14ac:dyDescent="0.25">
      <c r="A28" s="112"/>
      <c r="B28" s="112"/>
      <c r="C28" s="112"/>
      <c r="D28" s="119"/>
      <c r="E28" s="120" t="s">
        <v>10</v>
      </c>
      <c r="F28" s="115">
        <v>1</v>
      </c>
      <c r="G28" s="121">
        <v>1</v>
      </c>
      <c r="H28" s="128"/>
      <c r="I28" s="129"/>
      <c r="J28" s="128"/>
    </row>
    <row r="29" spans="1:10" x14ac:dyDescent="0.25">
      <c r="A29" s="130"/>
      <c r="B29" s="85" t="s">
        <v>130</v>
      </c>
      <c r="C29" s="130"/>
      <c r="D29" s="131"/>
      <c r="E29" s="132"/>
      <c r="F29" s="133"/>
      <c r="G29" s="134" t="s">
        <v>92</v>
      </c>
      <c r="H29" s="11"/>
      <c r="I29" s="135"/>
      <c r="J29" s="86">
        <f>SUM(J8:J28)</f>
        <v>1190</v>
      </c>
    </row>
    <row r="30" spans="1:10" x14ac:dyDescent="0.25">
      <c r="A30" s="136" t="s">
        <v>93</v>
      </c>
      <c r="B30" s="137" t="s">
        <v>8</v>
      </c>
      <c r="C30" s="136" t="s">
        <v>10</v>
      </c>
      <c r="D30" s="138" t="s">
        <v>131</v>
      </c>
      <c r="E30" s="139"/>
      <c r="F30" s="140"/>
      <c r="G30" s="141"/>
      <c r="H30" s="142"/>
      <c r="I30" s="143"/>
      <c r="J30" s="144"/>
    </row>
    <row r="31" spans="1:10" x14ac:dyDescent="0.25">
      <c r="A31" s="103" t="s">
        <v>94</v>
      </c>
      <c r="B31" s="104" t="s">
        <v>9</v>
      </c>
      <c r="C31" s="104" t="s">
        <v>95</v>
      </c>
      <c r="D31" s="105" t="s">
        <v>131</v>
      </c>
      <c r="E31" s="106"/>
      <c r="F31" s="107"/>
      <c r="G31" s="108"/>
      <c r="H31" s="109">
        <v>1</v>
      </c>
      <c r="I31" s="110"/>
      <c r="J31" s="111">
        <f>+ROUND(TRUNC(H31,2)*TRUNC(I31,2),2)</f>
        <v>0</v>
      </c>
    </row>
    <row r="32" spans="1:10" ht="292.5" x14ac:dyDescent="0.25">
      <c r="A32" s="112"/>
      <c r="B32" s="112"/>
      <c r="C32" s="112"/>
      <c r="D32" s="113" t="s">
        <v>132</v>
      </c>
      <c r="E32" s="114"/>
      <c r="F32" s="115"/>
      <c r="G32" s="116"/>
      <c r="H32" s="117"/>
      <c r="I32" s="118"/>
      <c r="J32" s="117"/>
    </row>
    <row r="33" spans="1:10" x14ac:dyDescent="0.25">
      <c r="A33" s="112"/>
      <c r="B33" s="112"/>
      <c r="C33" s="112"/>
      <c r="D33" s="119"/>
      <c r="E33" s="120" t="s">
        <v>10</v>
      </c>
      <c r="F33" s="115">
        <v>1</v>
      </c>
      <c r="G33" s="121">
        <v>1</v>
      </c>
      <c r="H33" s="128"/>
      <c r="I33" s="129"/>
      <c r="J33" s="128"/>
    </row>
    <row r="34" spans="1:10" x14ac:dyDescent="0.25">
      <c r="A34" s="130"/>
      <c r="B34" s="85" t="s">
        <v>130</v>
      </c>
      <c r="C34" s="130"/>
      <c r="D34" s="131"/>
      <c r="E34" s="132"/>
      <c r="F34" s="133"/>
      <c r="G34" s="134" t="s">
        <v>96</v>
      </c>
      <c r="H34" s="11"/>
      <c r="I34" s="135"/>
      <c r="J34" s="86">
        <f>SUM(J31:J33)</f>
        <v>0</v>
      </c>
    </row>
    <row r="35" spans="1:10" x14ac:dyDescent="0.25">
      <c r="A35" s="136" t="s">
        <v>97</v>
      </c>
      <c r="B35" s="137" t="s">
        <v>8</v>
      </c>
      <c r="C35" s="136" t="s">
        <v>10</v>
      </c>
      <c r="D35" s="138" t="s">
        <v>98</v>
      </c>
      <c r="E35" s="139"/>
      <c r="F35" s="140"/>
      <c r="G35" s="141"/>
      <c r="H35" s="142"/>
      <c r="I35" s="143"/>
      <c r="J35" s="144"/>
    </row>
    <row r="36" spans="1:10" x14ac:dyDescent="0.25">
      <c r="A36" s="103" t="s">
        <v>99</v>
      </c>
      <c r="B36" s="104" t="s">
        <v>9</v>
      </c>
      <c r="C36" s="104" t="s">
        <v>95</v>
      </c>
      <c r="D36" s="105" t="s">
        <v>98</v>
      </c>
      <c r="E36" s="106"/>
      <c r="F36" s="107"/>
      <c r="G36" s="108"/>
      <c r="H36" s="109">
        <v>1</v>
      </c>
      <c r="I36" s="110"/>
      <c r="J36" s="111">
        <f>+ROUND(TRUNC(H36,2)*TRUNC(I36,2),2)</f>
        <v>0</v>
      </c>
    </row>
    <row r="37" spans="1:10" ht="303.75" x14ac:dyDescent="0.25">
      <c r="A37" s="112"/>
      <c r="B37" s="112"/>
      <c r="C37" s="112"/>
      <c r="D37" s="113" t="s">
        <v>100</v>
      </c>
      <c r="E37" s="114"/>
      <c r="F37" s="115"/>
      <c r="G37" s="116"/>
      <c r="H37" s="117"/>
      <c r="I37" s="118"/>
      <c r="J37" s="117"/>
    </row>
    <row r="38" spans="1:10" x14ac:dyDescent="0.25">
      <c r="A38" s="112"/>
      <c r="B38" s="112"/>
      <c r="C38" s="112"/>
      <c r="D38" s="119"/>
      <c r="E38" s="120" t="s">
        <v>10</v>
      </c>
      <c r="F38" s="115">
        <v>1</v>
      </c>
      <c r="G38" s="121">
        <v>1</v>
      </c>
      <c r="H38" s="128"/>
      <c r="I38" s="129"/>
      <c r="J38" s="128"/>
    </row>
    <row r="39" spans="1:10" x14ac:dyDescent="0.25">
      <c r="A39" s="130"/>
      <c r="B39" s="85" t="s">
        <v>130</v>
      </c>
      <c r="C39" s="130"/>
      <c r="D39" s="131"/>
      <c r="E39" s="132"/>
      <c r="F39" s="133"/>
      <c r="G39" s="134" t="s">
        <v>101</v>
      </c>
      <c r="H39" s="11"/>
      <c r="I39" s="135"/>
      <c r="J39" s="86">
        <f>SUM(J36:J38)</f>
        <v>0</v>
      </c>
    </row>
    <row r="40" spans="1:10" x14ac:dyDescent="0.25">
      <c r="A40" s="136" t="s">
        <v>102</v>
      </c>
      <c r="B40" s="137" t="s">
        <v>8</v>
      </c>
      <c r="C40" s="136" t="s">
        <v>10</v>
      </c>
      <c r="D40" s="138" t="s">
        <v>13</v>
      </c>
      <c r="E40" s="139"/>
      <c r="F40" s="140"/>
      <c r="G40" s="141"/>
      <c r="H40" s="142"/>
      <c r="I40" s="143"/>
      <c r="J40" s="144"/>
    </row>
    <row r="41" spans="1:10" x14ac:dyDescent="0.25">
      <c r="A41" s="103" t="s">
        <v>103</v>
      </c>
      <c r="B41" s="104" t="s">
        <v>9</v>
      </c>
      <c r="C41" s="104" t="s">
        <v>10</v>
      </c>
      <c r="D41" s="105" t="s">
        <v>13</v>
      </c>
      <c r="E41" s="106"/>
      <c r="F41" s="107"/>
      <c r="G41" s="108"/>
      <c r="H41" s="109">
        <v>1</v>
      </c>
      <c r="I41" s="110"/>
      <c r="J41" s="111">
        <f>+ROUND(TRUNC(H41,2)*TRUNC(I41,2),2)</f>
        <v>0</v>
      </c>
    </row>
    <row r="42" spans="1:10" ht="90" x14ac:dyDescent="0.25">
      <c r="A42" s="112"/>
      <c r="B42" s="112"/>
      <c r="C42" s="112"/>
      <c r="D42" s="113" t="s">
        <v>133</v>
      </c>
      <c r="E42" s="114"/>
      <c r="F42" s="115"/>
      <c r="G42" s="116"/>
      <c r="H42" s="117"/>
      <c r="I42" s="118"/>
      <c r="J42" s="117"/>
    </row>
    <row r="43" spans="1:10" x14ac:dyDescent="0.25">
      <c r="A43" s="112"/>
      <c r="B43" s="112"/>
      <c r="C43" s="112"/>
      <c r="D43" s="119"/>
      <c r="E43" s="120" t="s">
        <v>10</v>
      </c>
      <c r="F43" s="115">
        <v>1</v>
      </c>
      <c r="G43" s="121">
        <v>1</v>
      </c>
      <c r="H43" s="128"/>
      <c r="I43" s="129"/>
      <c r="J43" s="128"/>
    </row>
    <row r="44" spans="1:10" x14ac:dyDescent="0.25">
      <c r="A44" s="130"/>
      <c r="B44" s="85" t="s">
        <v>130</v>
      </c>
      <c r="C44" s="130"/>
      <c r="D44" s="131"/>
      <c r="E44" s="132"/>
      <c r="F44" s="133"/>
      <c r="G44" s="134" t="s">
        <v>134</v>
      </c>
      <c r="H44" s="11"/>
      <c r="I44" s="135"/>
      <c r="J44" s="86">
        <f>SUM(J41:J43)</f>
        <v>0</v>
      </c>
    </row>
    <row r="45" spans="1:10" x14ac:dyDescent="0.25">
      <c r="A45" s="136" t="s">
        <v>104</v>
      </c>
      <c r="B45" s="137" t="s">
        <v>8</v>
      </c>
      <c r="C45" s="136" t="s">
        <v>10</v>
      </c>
      <c r="D45" s="138" t="s">
        <v>12</v>
      </c>
      <c r="E45" s="139"/>
      <c r="F45" s="140"/>
      <c r="G45" s="141"/>
      <c r="H45" s="142"/>
      <c r="I45" s="143"/>
      <c r="J45" s="144"/>
    </row>
    <row r="46" spans="1:10" x14ac:dyDescent="0.25">
      <c r="A46" s="103" t="s">
        <v>105</v>
      </c>
      <c r="B46" s="104" t="s">
        <v>9</v>
      </c>
      <c r="C46" s="104" t="s">
        <v>95</v>
      </c>
      <c r="D46" s="105" t="s">
        <v>12</v>
      </c>
      <c r="E46" s="106"/>
      <c r="F46" s="107"/>
      <c r="G46" s="108"/>
      <c r="H46" s="109">
        <v>1</v>
      </c>
      <c r="I46" s="110"/>
      <c r="J46" s="111">
        <f>+ROUND(TRUNC(H46,2)*TRUNC(I46,2),2)</f>
        <v>0</v>
      </c>
    </row>
    <row r="47" spans="1:10" ht="191.25" x14ac:dyDescent="0.25">
      <c r="A47" s="112"/>
      <c r="B47" s="112"/>
      <c r="C47" s="112"/>
      <c r="D47" s="113" t="s">
        <v>106</v>
      </c>
      <c r="E47" s="114"/>
      <c r="F47" s="115"/>
      <c r="G47" s="116"/>
      <c r="H47" s="117"/>
      <c r="I47" s="118"/>
      <c r="J47" s="117"/>
    </row>
    <row r="48" spans="1:10" x14ac:dyDescent="0.25">
      <c r="A48" s="112"/>
      <c r="B48" s="112"/>
      <c r="C48" s="112"/>
      <c r="D48" s="119"/>
      <c r="E48" s="120" t="s">
        <v>10</v>
      </c>
      <c r="F48" s="115">
        <v>1</v>
      </c>
      <c r="G48" s="121">
        <v>1</v>
      </c>
      <c r="H48" s="128"/>
      <c r="I48" s="129"/>
      <c r="J48" s="128"/>
    </row>
    <row r="49" spans="1:10" x14ac:dyDescent="0.25">
      <c r="A49" s="130"/>
      <c r="B49" s="85" t="s">
        <v>130</v>
      </c>
      <c r="C49" s="130"/>
      <c r="D49" s="131"/>
      <c r="E49" s="132"/>
      <c r="F49" s="132"/>
      <c r="G49" s="134" t="s">
        <v>135</v>
      </c>
      <c r="H49" s="11"/>
      <c r="I49" s="135"/>
      <c r="J49" s="86">
        <f>SUM(J46:J48)</f>
        <v>0</v>
      </c>
    </row>
    <row r="50" spans="1:10" x14ac:dyDescent="0.25">
      <c r="A50" s="145"/>
      <c r="B50" s="146" t="s">
        <v>130</v>
      </c>
      <c r="C50" s="132"/>
      <c r="D50" s="131"/>
      <c r="E50" s="132"/>
      <c r="F50" s="132"/>
      <c r="G50" s="10" t="s">
        <v>17</v>
      </c>
      <c r="H50" s="11"/>
      <c r="I50" s="135"/>
      <c r="J50" s="86">
        <f>+J49+J44+J39+J34+J29</f>
        <v>1190</v>
      </c>
    </row>
    <row r="51" spans="1:10" x14ac:dyDescent="0.25">
      <c r="A51" s="147"/>
      <c r="B51" s="146" t="s">
        <v>130</v>
      </c>
      <c r="C51" s="148"/>
      <c r="D51" s="148"/>
      <c r="E51" s="148"/>
      <c r="F51" s="148"/>
      <c r="G51" s="3" t="s">
        <v>18</v>
      </c>
      <c r="H51" s="5" t="str">
        <f>+IF(AND($J$50&gt;0,LEN(J51)&lt;=0,LEN(I51)&lt;=0),"13 %",IF(AND($J$50&gt;0,J51&gt;0,LEN(I51)&lt;=0),+(J51/$J$50),""))</f>
        <v>13 %</v>
      </c>
      <c r="I51" s="91"/>
      <c r="J51" s="89"/>
    </row>
    <row r="52" spans="1:10" x14ac:dyDescent="0.25">
      <c r="A52" s="147"/>
      <c r="B52" s="146" t="s">
        <v>130</v>
      </c>
      <c r="C52" s="148"/>
      <c r="D52" s="148"/>
      <c r="E52" s="148"/>
      <c r="F52" s="148"/>
      <c r="G52" s="3" t="s">
        <v>19</v>
      </c>
      <c r="H52" s="5" t="str">
        <f>+IF(AND($J$50&gt;0,LEN(J52)&lt;=0,LEN(I52)&lt;=0)," 6 %",IF(AND($J$50&gt;0,J52&gt;0,LEN(I52)&lt;=0),+(J52/$J$50),""))</f>
        <v xml:space="preserve"> 6 %</v>
      </c>
      <c r="I52" s="91"/>
      <c r="J52" s="89"/>
    </row>
    <row r="53" spans="1:10" ht="30" customHeight="1" x14ac:dyDescent="0.25">
      <c r="A53" s="147"/>
      <c r="B53" s="146" t="s">
        <v>130</v>
      </c>
      <c r="C53" s="148"/>
      <c r="D53" s="148"/>
      <c r="E53" s="148"/>
      <c r="F53" s="148"/>
      <c r="G53" s="64" t="s">
        <v>15</v>
      </c>
      <c r="H53" s="79"/>
      <c r="I53" s="80"/>
      <c r="J53" s="90" t="str">
        <f>IF(COUNTA(I8:I49)&lt;11,"hay partidas sin ofertar",IF(AND(LEN(H51)+LEN(H52)&gt;0,LEN(I51)+LEN(I52)&gt;0),"ERROR: revisar % GG-BI incluidos",IF(LEN(I51)+LEN(I52)&gt;0,J50,IF(ROUND(SUM(J50:J52),2)=J50+J51+J52,SUM(J50:J52),"revisar G.G.-B.I. ofertados"))))</f>
        <v>hay partidas sin ofertar</v>
      </c>
    </row>
    <row r="54" spans="1:10" x14ac:dyDescent="0.25">
      <c r="A54" s="87"/>
      <c r="B54" s="87"/>
      <c r="C54" s="87"/>
      <c r="D54" s="87"/>
      <c r="E54" s="87"/>
      <c r="F54" s="87"/>
      <c r="G54" s="87"/>
      <c r="H54" s="87"/>
      <c r="I54" s="87"/>
      <c r="J54" s="87"/>
    </row>
    <row r="55" spans="1:10" s="7" customFormat="1" ht="30" customHeight="1" x14ac:dyDescent="0.25">
      <c r="A55" s="184" t="s">
        <v>107</v>
      </c>
      <c r="B55" s="184"/>
      <c r="C55" s="184"/>
      <c r="D55" s="184"/>
      <c r="E55" s="184"/>
      <c r="F55" s="184"/>
      <c r="G55" s="184"/>
      <c r="H55" s="184"/>
      <c r="I55" s="184"/>
      <c r="J55" s="184"/>
    </row>
    <row r="56" spans="1:10" s="7" customFormat="1" ht="5.0999999999999996" customHeight="1" x14ac:dyDescent="0.25">
      <c r="A56" s="18"/>
      <c r="B56" s="18"/>
      <c r="C56" s="18"/>
      <c r="D56" s="18"/>
      <c r="E56" s="18"/>
      <c r="F56" s="18"/>
      <c r="G56" s="18"/>
      <c r="H56" s="18"/>
      <c r="I56" s="18"/>
      <c r="J56" s="18"/>
    </row>
    <row r="57" spans="1:10" s="7" customFormat="1" x14ac:dyDescent="0.25">
      <c r="A57" s="176" t="s">
        <v>108</v>
      </c>
      <c r="B57" s="176"/>
      <c r="C57" s="176"/>
      <c r="D57" s="176"/>
      <c r="E57" s="176"/>
      <c r="F57" s="176"/>
      <c r="G57" s="176"/>
      <c r="H57" s="176"/>
      <c r="I57" s="176"/>
      <c r="J57" s="176"/>
    </row>
    <row r="58" spans="1:10" s="7" customFormat="1" ht="5.0999999999999996" customHeight="1" x14ac:dyDescent="0.25">
      <c r="A58" s="18"/>
      <c r="B58" s="18"/>
      <c r="C58" s="18"/>
      <c r="D58" s="18"/>
      <c r="E58" s="18"/>
      <c r="F58" s="18"/>
      <c r="G58" s="18"/>
      <c r="H58" s="18"/>
      <c r="I58" s="18"/>
      <c r="J58" s="18"/>
    </row>
    <row r="59" spans="1:10" s="7" customFormat="1" ht="69.95" customHeight="1" x14ac:dyDescent="0.25">
      <c r="A59" s="177" t="s">
        <v>136</v>
      </c>
      <c r="B59" s="177"/>
      <c r="C59" s="177"/>
      <c r="D59" s="177"/>
      <c r="E59" s="177"/>
      <c r="F59" s="177"/>
      <c r="G59" s="177"/>
      <c r="H59" s="177"/>
      <c r="I59" s="177"/>
      <c r="J59" s="177"/>
    </row>
    <row r="61" spans="1:10" x14ac:dyDescent="0.25">
      <c r="D61" s="178"/>
      <c r="E61" s="178"/>
      <c r="F61" s="92" t="s">
        <v>109</v>
      </c>
      <c r="G61" s="178"/>
      <c r="H61" s="178"/>
    </row>
    <row r="62" spans="1:10" x14ac:dyDescent="0.25">
      <c r="G62" s="179" t="s">
        <v>112</v>
      </c>
      <c r="H62" s="179"/>
    </row>
    <row r="63" spans="1:10" x14ac:dyDescent="0.25">
      <c r="C63" s="88" t="s">
        <v>110</v>
      </c>
      <c r="D63" s="174"/>
      <c r="E63" s="174"/>
      <c r="F63" s="174"/>
      <c r="G63" s="174"/>
    </row>
    <row r="64" spans="1:10" x14ac:dyDescent="0.25">
      <c r="D64" s="175" t="s">
        <v>111</v>
      </c>
      <c r="E64" s="175"/>
      <c r="F64" s="175"/>
      <c r="G64" s="175"/>
    </row>
  </sheetData>
  <sheetProtection algorithmName="SHA-512" hashValue="qY5N7nySwoffbbyUn5PfVA76n4GX4QGRjJLtckccVL/tQUyhVzYJl0wSJmiV++QpypugdQfnJ6CXBXNSsYipag==" saltValue="Uehi8s9PqlVLK8ZUg9eiBA==" spinCount="100000" sheet="1" objects="1" scenarios="1" selectLockedCells="1"/>
  <mergeCells count="10">
    <mergeCell ref="A1:J1"/>
    <mergeCell ref="A2:J2"/>
    <mergeCell ref="A55:J55"/>
    <mergeCell ref="D63:G63"/>
    <mergeCell ref="D64:G64"/>
    <mergeCell ref="A57:J57"/>
    <mergeCell ref="A59:J59"/>
    <mergeCell ref="D61:E61"/>
    <mergeCell ref="G61:H61"/>
    <mergeCell ref="G62:H62"/>
  </mergeCells>
  <printOptions horizontalCentered="1"/>
  <pageMargins left="0.70866141732283472" right="0.51181102362204722" top="0.74803149606299213" bottom="0.74803149606299213" header="0.31496062992125984" footer="0.31496062992125984"/>
  <pageSetup paperSize="9" scale="74" fitToHeight="20" orientation="portrait" r:id="rId1"/>
  <headerFooter>
    <oddFooter>&amp;R&amp;P / &amp;N</oddFooter>
  </headerFooter>
  <ignoredErrors>
    <ignoredError sqref="A7:A4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9B62-9E67-4E0C-985A-0D3918A5C49E}">
  <dimension ref="A3:J84"/>
  <sheetViews>
    <sheetView workbookViewId="0">
      <selection sqref="A1:XFD1048576"/>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23" t="s">
        <v>29</v>
      </c>
    </row>
    <row r="4" spans="1:10" ht="18.75" x14ac:dyDescent="0.3">
      <c r="A4" s="23"/>
    </row>
    <row r="5" spans="1:10" x14ac:dyDescent="0.25">
      <c r="F5" s="24" t="s">
        <v>5</v>
      </c>
      <c r="G5" s="25" t="s">
        <v>6</v>
      </c>
      <c r="H5" s="26"/>
      <c r="I5" s="9"/>
      <c r="J5" s="9"/>
    </row>
    <row r="6" spans="1:10" ht="15" customHeight="1" x14ac:dyDescent="0.25">
      <c r="A6" s="122" t="s">
        <v>127</v>
      </c>
      <c r="B6" s="122" t="s">
        <v>9</v>
      </c>
      <c r="C6" s="122" t="s">
        <v>11</v>
      </c>
      <c r="D6" s="27" t="s">
        <v>91</v>
      </c>
      <c r="E6" s="28"/>
      <c r="F6" s="29">
        <v>1</v>
      </c>
      <c r="G6" s="30">
        <v>1000</v>
      </c>
      <c r="H6" s="31"/>
      <c r="I6" s="9"/>
      <c r="J6" s="9"/>
    </row>
    <row r="7" spans="1:10" x14ac:dyDescent="0.25">
      <c r="A7" s="9"/>
      <c r="B7" s="9"/>
      <c r="C7" s="9"/>
      <c r="D7" s="9"/>
      <c r="E7" s="9"/>
      <c r="F7" s="9"/>
      <c r="G7" s="9"/>
      <c r="H7" s="9"/>
      <c r="I7" s="9"/>
      <c r="J7" s="9"/>
    </row>
    <row r="9" spans="1:10" ht="18.75" x14ac:dyDescent="0.3">
      <c r="A9" s="23" t="s">
        <v>30</v>
      </c>
      <c r="B9" s="23" t="s">
        <v>31</v>
      </c>
    </row>
    <row r="11" spans="1:10" x14ac:dyDescent="0.25">
      <c r="B11" s="32" t="s">
        <v>32</v>
      </c>
    </row>
    <row r="13" spans="1:10" x14ac:dyDescent="0.25">
      <c r="B13" s="9"/>
      <c r="C13" s="9"/>
      <c r="D13" s="9"/>
      <c r="F13" s="33" t="s">
        <v>5</v>
      </c>
      <c r="G13" s="34" t="s">
        <v>6</v>
      </c>
      <c r="H13" s="35" t="s">
        <v>7</v>
      </c>
    </row>
    <row r="14" spans="1:10" ht="15" customHeight="1" x14ac:dyDescent="0.25">
      <c r="B14" s="36"/>
      <c r="C14" s="36"/>
      <c r="D14" s="185" t="s">
        <v>18</v>
      </c>
      <c r="E14" s="186"/>
      <c r="F14" s="37" t="s">
        <v>33</v>
      </c>
      <c r="G14" s="38"/>
      <c r="H14" s="39" t="s">
        <v>34</v>
      </c>
    </row>
    <row r="15" spans="1:10" ht="15" customHeight="1" x14ac:dyDescent="0.25">
      <c r="B15" s="36"/>
      <c r="C15" s="36"/>
      <c r="D15" s="185" t="s">
        <v>19</v>
      </c>
      <c r="E15" s="186"/>
      <c r="F15" s="37" t="s">
        <v>35</v>
      </c>
      <c r="G15" s="40"/>
      <c r="H15" s="41" t="s">
        <v>34</v>
      </c>
    </row>
    <row r="16" spans="1:10" x14ac:dyDescent="0.25">
      <c r="B16" s="9"/>
      <c r="C16" s="9"/>
      <c r="D16" s="9"/>
    </row>
    <row r="17" spans="1:10" x14ac:dyDescent="0.25">
      <c r="B17" s="1" t="s">
        <v>36</v>
      </c>
    </row>
    <row r="19" spans="1:10" x14ac:dyDescent="0.25">
      <c r="F19" s="33" t="s">
        <v>5</v>
      </c>
      <c r="G19" s="34" t="s">
        <v>6</v>
      </c>
      <c r="H19" s="8" t="s">
        <v>7</v>
      </c>
    </row>
    <row r="20" spans="1:10" x14ac:dyDescent="0.25">
      <c r="A20" s="42" t="str">
        <f>A6</f>
        <v>01_07</v>
      </c>
      <c r="B20" s="29" t="str">
        <f>$B$6</f>
        <v>Partida</v>
      </c>
      <c r="C20" s="29" t="str">
        <f>$C$6</f>
        <v>PA</v>
      </c>
      <c r="D20" s="43" t="str">
        <f>$D$6</f>
        <v>AYUDAS ALBAÑILERIA (#)</v>
      </c>
      <c r="E20" s="44"/>
      <c r="F20" s="29">
        <f>$F$6</f>
        <v>1</v>
      </c>
      <c r="G20" s="30">
        <f>+ROUND(ROUND($G$6,2)*1.19,2)</f>
        <v>1190</v>
      </c>
      <c r="H20" s="30">
        <f>+ROUND(+F20*ROUND(G20,2),2)</f>
        <v>1190</v>
      </c>
    </row>
    <row r="24" spans="1:10" ht="18.75" x14ac:dyDescent="0.3">
      <c r="A24" s="23" t="s">
        <v>37</v>
      </c>
      <c r="B24" s="23" t="s">
        <v>38</v>
      </c>
    </row>
    <row r="26" spans="1:10" x14ac:dyDescent="0.25">
      <c r="B26" s="32" t="s">
        <v>39</v>
      </c>
    </row>
    <row r="28" spans="1:10" x14ac:dyDescent="0.25">
      <c r="F28" s="33" t="s">
        <v>5</v>
      </c>
      <c r="G28" s="34" t="s">
        <v>6</v>
      </c>
      <c r="H28" s="35" t="s">
        <v>7</v>
      </c>
    </row>
    <row r="29" spans="1:10" ht="15" customHeight="1" x14ac:dyDescent="0.25">
      <c r="B29" s="36"/>
      <c r="C29" s="36"/>
      <c r="D29" s="185" t="s">
        <v>18</v>
      </c>
      <c r="E29" s="186"/>
      <c r="F29" s="45" t="s">
        <v>40</v>
      </c>
      <c r="G29" s="38"/>
      <c r="H29" s="39" t="s">
        <v>41</v>
      </c>
    </row>
    <row r="30" spans="1:10" ht="15" customHeight="1" x14ac:dyDescent="0.25">
      <c r="B30" s="36"/>
      <c r="C30" s="36"/>
      <c r="D30" s="185" t="s">
        <v>19</v>
      </c>
      <c r="E30" s="186"/>
      <c r="F30" s="45" t="s">
        <v>42</v>
      </c>
      <c r="G30" s="40"/>
      <c r="H30" s="41" t="s">
        <v>43</v>
      </c>
    </row>
    <row r="31" spans="1:10" x14ac:dyDescent="0.25">
      <c r="A31" s="46"/>
      <c r="B31" s="46"/>
      <c r="C31" s="46"/>
      <c r="D31" s="46"/>
      <c r="E31" s="47"/>
      <c r="F31" s="48"/>
      <c r="G31" s="49"/>
      <c r="H31" s="50"/>
      <c r="I31" s="19"/>
      <c r="J31" s="19"/>
    </row>
    <row r="32" spans="1:10" x14ac:dyDescent="0.25">
      <c r="A32" s="46"/>
      <c r="B32" s="51" t="s">
        <v>44</v>
      </c>
      <c r="C32" s="46"/>
      <c r="D32" s="46"/>
      <c r="E32" s="47"/>
      <c r="F32" s="48"/>
      <c r="G32" s="49"/>
      <c r="H32" s="50"/>
      <c r="I32" s="19"/>
      <c r="J32" s="19"/>
    </row>
    <row r="34" spans="1:8" x14ac:dyDescent="0.25">
      <c r="B34" s="1" t="s">
        <v>45</v>
      </c>
    </row>
    <row r="36" spans="1:8" x14ac:dyDescent="0.25">
      <c r="F36" s="33" t="s">
        <v>5</v>
      </c>
      <c r="G36" s="34" t="s">
        <v>6</v>
      </c>
      <c r="H36" s="8" t="s">
        <v>7</v>
      </c>
    </row>
    <row r="37" spans="1:8" x14ac:dyDescent="0.25">
      <c r="A37" s="42" t="str">
        <f>+A6</f>
        <v>01_07</v>
      </c>
      <c r="B37" s="29" t="str">
        <f>$B$6</f>
        <v>Partida</v>
      </c>
      <c r="C37" s="29" t="str">
        <f>$C$6</f>
        <v>PA</v>
      </c>
      <c r="D37" s="43" t="str">
        <f>$D$6</f>
        <v>AYUDAS ALBAÑILERIA (#)</v>
      </c>
      <c r="E37" s="44"/>
      <c r="F37" s="29">
        <f>$F$6</f>
        <v>1</v>
      </c>
      <c r="G37" s="30">
        <f>+ROUND($G$6,2)</f>
        <v>1000</v>
      </c>
      <c r="H37" s="30">
        <f>+ROUND(+F37*ROUND(G37,2),2)</f>
        <v>1000</v>
      </c>
    </row>
    <row r="41" spans="1:8" ht="18.75" x14ac:dyDescent="0.3">
      <c r="A41" s="23" t="s">
        <v>46</v>
      </c>
      <c r="B41" s="23" t="s">
        <v>47</v>
      </c>
    </row>
    <row r="43" spans="1:8" x14ac:dyDescent="0.25">
      <c r="B43" s="32" t="s">
        <v>48</v>
      </c>
    </row>
    <row r="46" spans="1:8" x14ac:dyDescent="0.25">
      <c r="F46" s="33" t="s">
        <v>5</v>
      </c>
      <c r="G46" s="34" t="s">
        <v>6</v>
      </c>
      <c r="H46" s="35" t="s">
        <v>7</v>
      </c>
    </row>
    <row r="47" spans="1:8" ht="15" customHeight="1" x14ac:dyDescent="0.25">
      <c r="B47" s="36"/>
      <c r="C47" s="36"/>
      <c r="D47" s="185" t="s">
        <v>18</v>
      </c>
      <c r="E47" s="186"/>
      <c r="F47" s="45"/>
      <c r="G47" s="52" t="s">
        <v>49</v>
      </c>
      <c r="H47" s="39" t="s">
        <v>34</v>
      </c>
    </row>
    <row r="48" spans="1:8" ht="15" customHeight="1" x14ac:dyDescent="0.25">
      <c r="B48" s="36"/>
      <c r="C48" s="36"/>
      <c r="D48" s="185" t="s">
        <v>19</v>
      </c>
      <c r="E48" s="186"/>
      <c r="F48" s="45"/>
      <c r="G48" s="53" t="s">
        <v>50</v>
      </c>
      <c r="H48" s="41" t="s">
        <v>34</v>
      </c>
    </row>
    <row r="50" spans="1:10" x14ac:dyDescent="0.25">
      <c r="A50" s="1" t="s">
        <v>51</v>
      </c>
    </row>
    <row r="52" spans="1:10" x14ac:dyDescent="0.25">
      <c r="F52" s="33" t="s">
        <v>5</v>
      </c>
      <c r="G52" s="34" t="s">
        <v>6</v>
      </c>
      <c r="H52" s="8" t="s">
        <v>7</v>
      </c>
    </row>
    <row r="53" spans="1:10" x14ac:dyDescent="0.25">
      <c r="A53" s="42" t="str">
        <f>+A6</f>
        <v>01_07</v>
      </c>
      <c r="B53" s="29" t="str">
        <f>$B$6</f>
        <v>Partida</v>
      </c>
      <c r="C53" s="29" t="str">
        <f>$C$6</f>
        <v>PA</v>
      </c>
      <c r="D53" s="43" t="str">
        <f>$D$6</f>
        <v>AYUDAS ALBAÑILERIA (#)</v>
      </c>
      <c r="E53" s="44"/>
      <c r="F53" s="29">
        <f>$F$6</f>
        <v>1</v>
      </c>
      <c r="G53" s="54" t="str">
        <f>+$G$6&amp;" + XX % + YY %"</f>
        <v>1000 + XX % + YY %</v>
      </c>
      <c r="H53" s="55" t="str">
        <f>+$G$6&amp;" + XX % + YY %  *  CanPres"</f>
        <v>1000 + XX % + YY %  *  CanPres</v>
      </c>
    </row>
    <row r="58" spans="1:10" ht="23.25" x14ac:dyDescent="0.35">
      <c r="A58" s="56" t="s">
        <v>52</v>
      </c>
    </row>
    <row r="60" spans="1:10" x14ac:dyDescent="0.25">
      <c r="B60" s="1" t="s">
        <v>53</v>
      </c>
    </row>
    <row r="63" spans="1:10" x14ac:dyDescent="0.25">
      <c r="F63" s="33" t="s">
        <v>5</v>
      </c>
      <c r="G63" s="34" t="s">
        <v>6</v>
      </c>
      <c r="H63" s="35" t="s">
        <v>7</v>
      </c>
    </row>
    <row r="64" spans="1:10" x14ac:dyDescent="0.25">
      <c r="B64" s="36"/>
      <c r="C64" s="36"/>
      <c r="D64" s="185" t="s">
        <v>18</v>
      </c>
      <c r="E64" s="186"/>
      <c r="F64" s="45"/>
      <c r="G64" s="57">
        <v>0.1</v>
      </c>
      <c r="H64" s="39"/>
      <c r="J64" s="6"/>
    </row>
    <row r="65" spans="1:10" x14ac:dyDescent="0.25">
      <c r="B65" s="36"/>
      <c r="C65" s="36"/>
      <c r="D65" s="185" t="s">
        <v>19</v>
      </c>
      <c r="E65" s="186"/>
      <c r="F65" s="45"/>
      <c r="G65" s="58">
        <v>0.05</v>
      </c>
      <c r="H65" s="41"/>
    </row>
    <row r="67" spans="1:10" x14ac:dyDescent="0.25">
      <c r="A67" s="1" t="s">
        <v>54</v>
      </c>
    </row>
    <row r="69" spans="1:10" x14ac:dyDescent="0.25">
      <c r="F69" s="33" t="s">
        <v>5</v>
      </c>
      <c r="G69" s="34" t="s">
        <v>6</v>
      </c>
      <c r="H69" s="8" t="s">
        <v>7</v>
      </c>
    </row>
    <row r="70" spans="1:10" x14ac:dyDescent="0.25">
      <c r="A70" s="42" t="str">
        <f>A6</f>
        <v>01_07</v>
      </c>
      <c r="B70" s="29" t="str">
        <f>$B$6</f>
        <v>Partida</v>
      </c>
      <c r="C70" s="29" t="str">
        <f>$C$6</f>
        <v>PA</v>
      </c>
      <c r="D70" s="43" t="str">
        <f>$D$6</f>
        <v>AYUDAS ALBAÑILERIA (#)</v>
      </c>
      <c r="E70" s="44"/>
      <c r="F70" s="59">
        <f>$F$6</f>
        <v>1</v>
      </c>
      <c r="G70" s="60">
        <f>+$G$6*(1+$G$64+$G$65)</f>
        <v>1150.0000000000002</v>
      </c>
      <c r="H70" s="61">
        <f t="shared" ref="H70" si="0">+ROUND(+F70*ROUND(G70,2),2)</f>
        <v>1150</v>
      </c>
      <c r="J70" s="62" t="str">
        <f>+ROUND($G$70,2)&amp;" = "&amp;ROUND(G6,2)&amp;" + "&amp;100*$G$64&amp;" % G.G. + "&amp;100*$G$65&amp;" % B.I."</f>
        <v>1150 = 1000 + 10 % G.G. + 5 % B.I.</v>
      </c>
    </row>
    <row r="71" spans="1:10" x14ac:dyDescent="0.25">
      <c r="J71" s="62"/>
    </row>
    <row r="74" spans="1:10" x14ac:dyDescent="0.25">
      <c r="A74" s="32" t="s">
        <v>55</v>
      </c>
    </row>
    <row r="75" spans="1:10" x14ac:dyDescent="0.25">
      <c r="A75" s="32"/>
    </row>
    <row r="76" spans="1:10" x14ac:dyDescent="0.25">
      <c r="A76" s="63" t="s">
        <v>56</v>
      </c>
    </row>
    <row r="77" spans="1:10" x14ac:dyDescent="0.25">
      <c r="A77" s="63" t="s">
        <v>57</v>
      </c>
    </row>
    <row r="78" spans="1:10" x14ac:dyDescent="0.25">
      <c r="A78" s="63" t="s">
        <v>58</v>
      </c>
    </row>
    <row r="79" spans="1:10" x14ac:dyDescent="0.25">
      <c r="A79" s="63" t="s">
        <v>62</v>
      </c>
    </row>
    <row r="82" spans="4:7" x14ac:dyDescent="0.25">
      <c r="D82" s="2" t="s">
        <v>59</v>
      </c>
      <c r="E82" s="4" t="s">
        <v>10</v>
      </c>
      <c r="F82" s="38">
        <v>0.01</v>
      </c>
      <c r="G82" s="149">
        <v>15345.29</v>
      </c>
    </row>
    <row r="83" spans="4:7" x14ac:dyDescent="0.25">
      <c r="D83" s="3" t="s">
        <v>60</v>
      </c>
      <c r="E83" s="5">
        <v>5.9964006897887688E-2</v>
      </c>
      <c r="F83" s="40"/>
      <c r="G83" s="150" t="s">
        <v>63</v>
      </c>
    </row>
    <row r="84" spans="4:7" ht="22.5" x14ac:dyDescent="0.25">
      <c r="D84" s="64" t="s">
        <v>15</v>
      </c>
      <c r="E84" s="11"/>
      <c r="F84" s="12"/>
      <c r="G84" s="65" t="s">
        <v>61</v>
      </c>
    </row>
  </sheetData>
  <sheetProtection algorithmName="SHA-512" hashValue="/P2DweLOkNAnjjZ2nd4ByFaNwbmcYC1wrY/8y4QiuyIl/Bh1wSspdt/FV2cslOgbr5AggY0nhLDHoMOAaGeHng==" saltValue="OYcFut90XGNxFWqh0j2Njw=="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dataValidations count="1">
    <dataValidation type="list" allowBlank="1" showInputMessage="1" showErrorMessage="1" sqref="B6" xr:uid="{A30326B6-1CB5-4CDF-8D9C-995AD30C8DBC}">
      <formula1>"Capítulo,Partida,Mano de obra,Maquinaria,Material,Otros,Tarea,"</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2026-03-06T16:47:27Z</cp:lastPrinted>
  <dcterms:created xsi:type="dcterms:W3CDTF">2026-02-02T12:27:45Z</dcterms:created>
  <dcterms:modified xsi:type="dcterms:W3CDTF">2026-03-06T16:54:04Z</dcterms:modified>
</cp:coreProperties>
</file>