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D:\COMPRAS\GECOnw\___26exp\1072_UIalmeria_NOE-RRJ\"/>
    </mc:Choice>
  </mc:AlternateContent>
  <xr:revisionPtr revIDLastSave="0" documentId="13_ncr:1_{FE387E6A-A85B-4CC0-965A-C536B6A52D99}" xr6:coauthVersionLast="36" xr6:coauthVersionMax="36" xr10:uidLastSave="{00000000-0000-0000-0000-000000000000}"/>
  <bookViews>
    <workbookView xWindow="0" yWindow="0" windowWidth="26160" windowHeight="10125" xr2:uid="{F68FF14D-B592-49D2-BE66-06A19E86D1A6}"/>
  </bookViews>
  <sheets>
    <sheet name="Anexo I pag 1 oferta" sheetId="11" r:id="rId1"/>
    <sheet name="Anexo I Tabla Desglose Precio" sheetId="5" r:id="rId2"/>
    <sheet name="COMO OFERTAR PARTIDAS FIJAS" sheetId="12" r:id="rId3"/>
  </sheets>
  <definedNames>
    <definedName name="_xlnm._FilterDatabase" localSheetId="1" hidden="1">'Anexo I Tabla Desglose Precio'!$A$6:$L$826</definedName>
    <definedName name="_xlnm.Print_Area" localSheetId="0">'Anexo I pag 1 oferta'!$A$3:$J$48</definedName>
    <definedName name="_xlnm.Print_Area" localSheetId="1">'Anexo I Tabla Desglose Precio'!$A$7:$M$836</definedName>
    <definedName name="_xlnm.Print_Titles" localSheetId="1">'Anexo I Tabla Desglose Precio'!$4:$6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71" i="12" l="1"/>
  <c r="G71" i="12"/>
  <c r="F71" i="12"/>
  <c r="D71" i="12"/>
  <c r="C71" i="12"/>
  <c r="B71" i="12"/>
  <c r="A71" i="12"/>
  <c r="H54" i="12"/>
  <c r="G54" i="12"/>
  <c r="F54" i="12"/>
  <c r="D54" i="12"/>
  <c r="C54" i="12"/>
  <c r="B54" i="12"/>
  <c r="A54" i="12"/>
  <c r="G38" i="12"/>
  <c r="F38" i="12"/>
  <c r="D38" i="12"/>
  <c r="C38" i="12"/>
  <c r="B38" i="12"/>
  <c r="A38" i="12"/>
  <c r="G21" i="12"/>
  <c r="F21" i="12"/>
  <c r="D21" i="12"/>
  <c r="C21" i="12"/>
  <c r="B21" i="12"/>
  <c r="A21" i="12"/>
  <c r="G70" i="12"/>
  <c r="J70" i="12" s="1"/>
  <c r="F70" i="12"/>
  <c r="H70" i="12" s="1"/>
  <c r="D70" i="12"/>
  <c r="C70" i="12"/>
  <c r="B70" i="12"/>
  <c r="A70" i="12"/>
  <c r="H53" i="12"/>
  <c r="G53" i="12"/>
  <c r="F53" i="12"/>
  <c r="D53" i="12"/>
  <c r="C53" i="12"/>
  <c r="B53" i="12"/>
  <c r="A53" i="12"/>
  <c r="H37" i="12"/>
  <c r="G37" i="12"/>
  <c r="F37" i="12"/>
  <c r="D37" i="12"/>
  <c r="C37" i="12"/>
  <c r="B37" i="12"/>
  <c r="A37" i="12"/>
  <c r="G20" i="12"/>
  <c r="H20" i="12" s="1"/>
  <c r="F20" i="12"/>
  <c r="D20" i="12"/>
  <c r="C20" i="12"/>
  <c r="B20" i="12"/>
  <c r="A20" i="12"/>
  <c r="H71" i="12" l="1"/>
  <c r="H38" i="12"/>
  <c r="H21" i="12"/>
  <c r="L819" i="5" l="1"/>
  <c r="L814" i="5"/>
  <c r="L809" i="5"/>
  <c r="L812" i="5" s="1"/>
  <c r="L804" i="5"/>
  <c r="L807" i="5" s="1"/>
  <c r="L799" i="5"/>
  <c r="L796" i="5"/>
  <c r="L793" i="5"/>
  <c r="L789" i="5"/>
  <c r="L786" i="5"/>
  <c r="L783" i="5"/>
  <c r="L779" i="5"/>
  <c r="L775" i="5"/>
  <c r="L772" i="5"/>
  <c r="L769" i="5"/>
  <c r="L764" i="5"/>
  <c r="L761" i="5"/>
  <c r="L746" i="5"/>
  <c r="L731" i="5"/>
  <c r="L728" i="5"/>
  <c r="L725" i="5"/>
  <c r="L721" i="5"/>
  <c r="L718" i="5"/>
  <c r="L713" i="5"/>
  <c r="L710" i="5"/>
  <c r="L707" i="5"/>
  <c r="L700" i="5"/>
  <c r="L696" i="5"/>
  <c r="L692" i="5"/>
  <c r="L688" i="5"/>
  <c r="L670" i="5"/>
  <c r="L659" i="5"/>
  <c r="L646" i="5"/>
  <c r="L642" i="5"/>
  <c r="L635" i="5"/>
  <c r="L627" i="5"/>
  <c r="L623" i="5"/>
  <c r="L616" i="5"/>
  <c r="L612" i="5"/>
  <c r="L605" i="5"/>
  <c r="L601" i="5"/>
  <c r="L585" i="5"/>
  <c r="L582" i="5"/>
  <c r="L575" i="5"/>
  <c r="L572" i="5"/>
  <c r="L565" i="5"/>
  <c r="L559" i="5"/>
  <c r="L562" i="5" s="1"/>
  <c r="L545" i="5"/>
  <c r="L542" i="5"/>
  <c r="L539" i="5"/>
  <c r="L534" i="5"/>
  <c r="L531" i="5"/>
  <c r="L528" i="5"/>
  <c r="L520" i="5"/>
  <c r="L512" i="5"/>
  <c r="L509" i="5"/>
  <c r="L492" i="5"/>
  <c r="L484" i="5"/>
  <c r="L453" i="5"/>
  <c r="L446" i="5"/>
  <c r="L436" i="5"/>
  <c r="L433" i="5"/>
  <c r="L428" i="5"/>
  <c r="L425" i="5"/>
  <c r="L416" i="5"/>
  <c r="L413" i="5"/>
  <c r="L410" i="5"/>
  <c r="L407" i="5"/>
  <c r="L404" i="5"/>
  <c r="L397" i="5"/>
  <c r="L388" i="5"/>
  <c r="L383" i="5"/>
  <c r="L378" i="5"/>
  <c r="L374" i="5"/>
  <c r="L369" i="5"/>
  <c r="L356" i="5"/>
  <c r="L347" i="5"/>
  <c r="L331" i="5"/>
  <c r="K326" i="5"/>
  <c r="L326" i="5" s="1"/>
  <c r="K323" i="5"/>
  <c r="L323" i="5" s="1"/>
  <c r="L320" i="5"/>
  <c r="L309" i="5"/>
  <c r="L301" i="5"/>
  <c r="L291" i="5"/>
  <c r="L286" i="5"/>
  <c r="L275" i="5"/>
  <c r="L265" i="5"/>
  <c r="L256" i="5"/>
  <c r="L250" i="5"/>
  <c r="L238" i="5"/>
  <c r="L231" i="5"/>
  <c r="L228" i="5"/>
  <c r="L225" i="5"/>
  <c r="L220" i="5"/>
  <c r="L217" i="5"/>
  <c r="L214" i="5"/>
  <c r="L211" i="5"/>
  <c r="L208" i="5"/>
  <c r="L205" i="5"/>
  <c r="L202" i="5"/>
  <c r="L199" i="5"/>
  <c r="L195" i="5"/>
  <c r="L192" i="5"/>
  <c r="L188" i="5"/>
  <c r="L185" i="5"/>
  <c r="L182" i="5"/>
  <c r="L161" i="5"/>
  <c r="L152" i="5"/>
  <c r="L145" i="5"/>
  <c r="L142" i="5"/>
  <c r="L139" i="5"/>
  <c r="L136" i="5"/>
  <c r="L133" i="5"/>
  <c r="L123" i="5"/>
  <c r="L116" i="5"/>
  <c r="L113" i="5"/>
  <c r="L103" i="5"/>
  <c r="L74" i="5"/>
  <c r="L70" i="5"/>
  <c r="L52" i="5"/>
  <c r="L41" i="5"/>
  <c r="L34" i="5"/>
  <c r="L18" i="5"/>
  <c r="L15" i="5"/>
  <c r="L12" i="5"/>
  <c r="L9" i="5"/>
  <c r="L817" i="5" l="1"/>
  <c r="L381" i="5"/>
  <c r="L716" i="5"/>
  <c r="L802" i="5"/>
  <c r="L767" i="5"/>
  <c r="L236" i="5"/>
  <c r="L451" i="5"/>
  <c r="L822" i="5"/>
  <c r="L557" i="5"/>
  <c r="L329" i="5"/>
  <c r="L563" i="5" l="1"/>
  <c r="L823" i="5" l="1"/>
  <c r="J824" i="5" l="1"/>
  <c r="L826" i="5"/>
  <c r="B26" i="11" s="1"/>
  <c r="J825" i="5"/>
</calcChain>
</file>

<file path=xl/sharedStrings.xml><?xml version="1.0" encoding="utf-8"?>
<sst xmlns="http://schemas.openxmlformats.org/spreadsheetml/2006/main" count="1345" uniqueCount="656">
  <si>
    <t>Código</t>
  </si>
  <si>
    <t>Nat</t>
  </si>
  <si>
    <t>Ud</t>
  </si>
  <si>
    <t>Resumen</t>
  </si>
  <si>
    <t>Longitud</t>
  </si>
  <si>
    <t>Anchura</t>
  </si>
  <si>
    <t>Altura</t>
  </si>
  <si>
    <t>Cantidad</t>
  </si>
  <si>
    <t>CanPres</t>
  </si>
  <si>
    <t>Pres</t>
  </si>
  <si>
    <t>ImpPres</t>
  </si>
  <si>
    <t>01</t>
  </si>
  <si>
    <t>Capítulo</t>
  </si>
  <si>
    <t/>
  </si>
  <si>
    <t>OBRA CIVIL</t>
  </si>
  <si>
    <t>DEMOLICIONES Y DESMONTAJES</t>
  </si>
  <si>
    <t>Partida</t>
  </si>
  <si>
    <t>M2</t>
  </si>
  <si>
    <t>PROTECCION Y DESPLAZAMIENTO DE MOBILIARIO</t>
  </si>
  <si>
    <t>Protección con plásticos y/o lonas, despeje, movimiento y traslado de mobiliario y demás enseres existentes dentro de la zona de actuacion, por medios manuales, para posibilitar los trabajos en fases y que no afecte al normal funcionamiento del personal de CRTVE teniendo en cuenta que la emisora tiene que seguir emitiendo. incluso p.p de medios auxiliares, medios elevación y limpieza.</t>
  </si>
  <si>
    <t>Superficie total</t>
  </si>
  <si>
    <t>UD</t>
  </si>
  <si>
    <t>PROTECCION DE ZONAS COLINDANTES AL AREA DE ACTUACION</t>
  </si>
  <si>
    <t>Suministro y colocación de lona y/o plástico para separar y/o proteger las zonas colindantes a la zona de actuación al tener que realizar la obra en fases y con el personal trabajando en el interior. Incluso protección de cualquier elemento de mobiliario susceptible de ser afectado durante la ejecución de los trabajos. Incluso posterior retirada de las protecciones, carga y retirada de escombro a pie de calle, carga sobre camión contenedor o saco, servicio de entrega y recogida, transporte a vertedero y canon de vertido, limpieza y medios auxiliares. Se protegerán las zonas tantas veces como sea necesario para el avance de la obra.</t>
  </si>
  <si>
    <t>Pasillo</t>
  </si>
  <si>
    <t>DEMOLICIÓN FALSO TECHO CONTINUO DE CARTÓN-YESO O ESCAYOLA</t>
  </si>
  <si>
    <t>Demolición de falso techo continuo de cartón-yeso o plancha lisa de escayola, madera o de cualquier tipo, i. estructura oculta de cuelgue de acero galvanizado, caña, estopa o de cualquier tipo. Incluso formación de descuelgues, fosos, falsas vigas, formación de conductos, etc. Incluso luminarias integradas en el mismo y todos los elementos e instalaciones que cuelguen del mismo que no vayan a ser reutilizados (instalaciones en desuso, etc). Incluso p.p. de carga, retirada y transporte en obra destinado para tal efecto (saco, contenedor, camión, etc), medios auxiliares, medios de elevación y limpieza.</t>
  </si>
  <si>
    <t>* Varios</t>
  </si>
  <si>
    <t>DESMONTAJE FALSO TECHO REGISTRABLE i/ PERFILERÍA SIN RECUPERACION</t>
  </si>
  <si>
    <t>Desmontaje de falso techo registrable de 0.60 x 0,60 m o de 1.20 x 0.60m de cualquier material y sistema de perfilería, por medios manuales, incluso retirada de estructura de primarios, secundarios, cuelgues y elementos de anclaje a forjado y partes registrables. Incluso p.p. de descuelgue y desconexionado de todos los elementos e instalaciones que cuelguen del mismo no incluidas en otras partidas. Incluso p.p. de medios auxiliares, medios de elevación, andamiaje y limpieza, retirada de escombros, carga sobre contenedor, traslado a vertedero y canon de vertido. Medida la superficie realmente desmontada.</t>
  </si>
  <si>
    <t>Redaccion</t>
  </si>
  <si>
    <t>Direccion</t>
  </si>
  <si>
    <t>Control OM</t>
  </si>
  <si>
    <t>Locutorio OM</t>
  </si>
  <si>
    <t>Control grabaciones</t>
  </si>
  <si>
    <t>Locutorio grabaciones</t>
  </si>
  <si>
    <t>Control FM</t>
  </si>
  <si>
    <t>Locutorio FM</t>
  </si>
  <si>
    <t>Cabina</t>
  </si>
  <si>
    <t>* varios</t>
  </si>
  <si>
    <t>DESMONTAJE PUERTA SIN RECUPERACION</t>
  </si>
  <si>
    <t>Desmontaje de puertas de paso interiores y exterior, en tabiques y mamparas, incluidos cercos, precercos, hojas, tapajuntas, y accesorios, por medios manuales, incluso limpieza y retirada de escombros a pie de carga, transporte a vertedero o planta de reciclaje y canon de vertido. Con p.p. de medios auxiliares.</t>
  </si>
  <si>
    <t>Redacccion</t>
  </si>
  <si>
    <t>Acceso UI</t>
  </si>
  <si>
    <t>Hall entrada</t>
  </si>
  <si>
    <t>Aseo masculino</t>
  </si>
  <si>
    <t>ML</t>
  </si>
  <si>
    <t>DESMONTAJE DE RODAPIE</t>
  </si>
  <si>
    <t>Desmontaje de rodapie existente y accesorios, por medios manuales, incluso limpieza y retirada de escombros a pie de carga, transporte a vertedero o planta de reciclaje y canon de vertido. Con p.p. de medios auxiliares.</t>
  </si>
  <si>
    <t>Redacción</t>
  </si>
  <si>
    <t>Administracion</t>
  </si>
  <si>
    <t>Servicio Técnico</t>
  </si>
  <si>
    <t>Enlaces</t>
  </si>
  <si>
    <t>DESMONTAJE PAVIMENTO EXISTENTE PEGADO</t>
  </si>
  <si>
    <t>Desmontaje de pavimento existente pegado (ya sea vinilico o moqueta) incluso mortero base en mal estado, accesorios, por medios manuales, incluso limpieza y retirada de escombros a pie de carga, transporte a vertedero o planta de reciclaje y canon de vertido. Con p.p. de medios auxiliares.</t>
  </si>
  <si>
    <t>Control OM suelo</t>
  </si>
  <si>
    <t>Control OM zócalo</t>
  </si>
  <si>
    <t>Locutorio OM suelo</t>
  </si>
  <si>
    <t>Locutorio OM zócalo</t>
  </si>
  <si>
    <t>Cabina suelo</t>
  </si>
  <si>
    <t>Cabina zócalo</t>
  </si>
  <si>
    <t>Control grabaciones suelo</t>
  </si>
  <si>
    <t>Control grabaciones zócalo</t>
  </si>
  <si>
    <t>Locutorio grabaciones suelo</t>
  </si>
  <si>
    <t>Locutorio grabaciones zócalo</t>
  </si>
  <si>
    <t>Control FM suelo</t>
  </si>
  <si>
    <t>Control FM zócalo</t>
  </si>
  <si>
    <t>Locutorio FM suelo</t>
  </si>
  <si>
    <t>Locutorio FM zócalo</t>
  </si>
  <si>
    <t>DEMOLICION SOLADO ASEO</t>
  </si>
  <si>
    <t>Demolición de pavimento existente en el interior del edificio, de baldosas cerámicas, con medios manuales, sin deteriorar los elementos constructivos contiguos, y carga manual sobre camión o contenedor. El precio incluye el picado del material de agarre adherido al soporte, la base soporte. Incluso limpieza y retirada de escombros a pie de carga, transporte a vertedero o planta de reciclaje y canon de vertido. Con p.p. de medios auxiliares.</t>
  </si>
  <si>
    <t>Aseo femenino</t>
  </si>
  <si>
    <t>DEMOLICION REVESTIMIENTOS ACUSTICOS</t>
  </si>
  <si>
    <t>Demolición de revestimientos acústico de cualquier tipo, por medios manuales, en paramentos verticales de interior, i/arranque de rastreles, remates perimetrales de madera, pequeño material, medios auxiliares y limpieza. Medido la superficie realmente demolida, descontando todos los huecos.</t>
  </si>
  <si>
    <t>- A deducir puerta</t>
  </si>
  <si>
    <t>- A deducir visor</t>
  </si>
  <si>
    <t>- A deducir visores</t>
  </si>
  <si>
    <t>- A descontar puerta</t>
  </si>
  <si>
    <t>DEMOLICION ALICATADO ASEO</t>
  </si>
  <si>
    <t>Demolición de alicatado de azulejo y picado del material de agarre adherido al soporte, con medios manuales, y carga manual de escombros sobre camión o contenedor.  Incluso limpieza y retirada de escombros a pie de carga, transporte a vertedero o planta de reciclaje y canon de vertido. Con p.p. de medios auxiliares.</t>
  </si>
  <si>
    <t>Perimetro</t>
  </si>
  <si>
    <t>A deducir puerta</t>
  </si>
  <si>
    <t>zona inodoro</t>
  </si>
  <si>
    <t>Perímetro</t>
  </si>
  <si>
    <t>Zona inodoro</t>
  </si>
  <si>
    <t>DEMOLICION TABIQUE ASEO</t>
  </si>
  <si>
    <t>Desmontaje de tabiqueria de fabrica o pladus existente en zona de aseo masculino sin recuperación. Incluso desmontaje de puertas abatibles, retirada de elementos de fijación, herrajes, tapado de agujeros. Incluso p.p. de medios auxiliares, medios de elevación, andamiaje y limpieza, retirada de escombros, carga sobre contenedor, traslado a vertedero y canon de vertido. Medida la superficie realmente desmontada.</t>
  </si>
  <si>
    <t>DESMONTAJE DE ESTORES Y PERSIANAS</t>
  </si>
  <si>
    <t>Desmontaje de estores y/o persianas sin recuperación, con medios manuales. Incluso p/p de embalaje de protección y acopio en obra o traslado y acopio en almacén en cualquier punto del recinto de Prado del Rey para su reutilización en la misma obra. I. p.p. de traslado ida y vuelta a lugar de acopio; y  p.p. de carga, retirada y transporte en obra destinado para tal efecto (saco, contenedor, camión, etc), transporte a vertedero y cánon de vertido del material no recuperado. Incluso p.p. de limpieza, medios de elevación, andamiaje y medios auxiliares.</t>
  </si>
  <si>
    <t>Climatizacion</t>
  </si>
  <si>
    <t>Emisoras</t>
  </si>
  <si>
    <t>Locutorio OM- Pasillo</t>
  </si>
  <si>
    <t>Locutorio OM- Control OM</t>
  </si>
  <si>
    <t>Control OM- Pasillo</t>
  </si>
  <si>
    <t>Control grabaciones- Pasillo</t>
  </si>
  <si>
    <t>Control grabaciones- Locutorio grabaciones</t>
  </si>
  <si>
    <t>Locutorio grabaciones - Pasillo</t>
  </si>
  <si>
    <t>Locutorio FM-emisoras</t>
  </si>
  <si>
    <t>Locutorio FM - Control FM</t>
  </si>
  <si>
    <t>DESMONTAJE DE INSTALACION CLIMATIZACION S/RECUPERACION</t>
  </si>
  <si>
    <t>Desmontaje de instalación de climatización sin recuperación, en paramentos horizontales y verticales, empotradas, en superficie, o en el interior de falso techo, por medios manuales y / o mecánicos, incluso desconexiones, contemplando todos los elementos tales como difusores de aire, rejillas, accesorios, sondas, termostatos, rejilla exterior para captación de aire, conductos de aire primario en desuso etc. incluso acopio en obra para su reutilización de aquellos elementos en buen estado y retirada de material sobrante a vertedero, carga, transporte y canon de vertido. Limpieza y medios auxiliares</t>
  </si>
  <si>
    <t>DESMONTAJE DE INSTALACION ELECTRICIDAD Y DATOS S/RECUPERACION</t>
  </si>
  <si>
    <t>Desmontaje de instalación de electricidad sin recuperación, en paramentos horizontales y verticales, empotradas o en superficie, por medios manuales y / o mecánicos, incluso desconexiones, contemplando todos los elementos tales como cableado, entubado, cajas de registro, mecanismos, canaletas, accesorios,  etc. incluso acopio en obra para su reutilización, retirada de material sobrante a vertedero, carga, retirada y transporte a vertedero y canon de vertido. limpieza y medios auxiliares.</t>
  </si>
  <si>
    <t>DESMONTAJA INSTALACION FONTANERÍA</t>
  </si>
  <si>
    <t>Desmontaje y retirada de instalación de tuberia de agua caliente y fria, incluso llaves de corte, mecanismos, etc. Incluso limpieza y retirada de escombros a pie de carga, transporte a vertedero o planta de reciclaje y canon de vertido. Con p.p. de medios auxiliares.</t>
  </si>
  <si>
    <t>Aseos</t>
  </si>
  <si>
    <t>DESMONTAJE INSTALACION SANEAMIENTO</t>
  </si>
  <si>
    <t>Demontaje y retirada de instalación de saneamiento, incluso desagües de pvc, etc. Incluso limpieza y retirada de escombros a pie de carga, transporte a vertedero o planta de reciclaje y canon de vertido. Con p.p. de medios auxiliares.</t>
  </si>
  <si>
    <t>DESMONTAJE APARATOS SANITARIOS I/GRIFERIA</t>
  </si>
  <si>
    <t>Desmontaje y retirada de aparatos sanitarios, incluso grifería y mecanismos. Incluso limpieza y retirada de escombros a pie de carga, transporte a vertedero o planta de reciclaje y canon de vertido. Con p.p. de medios auxiliares.</t>
  </si>
  <si>
    <t>Lavabo</t>
  </si>
  <si>
    <t>Inodoro</t>
  </si>
  <si>
    <t>lavabo</t>
  </si>
  <si>
    <t>Urinario</t>
  </si>
  <si>
    <t>inodoro</t>
  </si>
  <si>
    <t>DESMONTAJE CANALETA METÁLICA</t>
  </si>
  <si>
    <t>Desmontaje canaleta metálica en superficie, incluso accesorios, mecanismos, etc. Incluso limpieza y retirada de escombros a pie de carga, transporte a vertedero o planta de reciclaje y canon de vertido. Con p.p. de medios auxiliares.</t>
  </si>
  <si>
    <t>DESMONTAJE DE LUMINARIAS I/CABLEADO c/ RECUPERACION</t>
  </si>
  <si>
    <t>Desmontaje con recuperacion de luminarias existentes, incluso cableado y mecanismos de encendido. Incluso limpieza y retirada de escombros a pie de carga, transporte a vertedero o planta de reciclaje y canon de vertido. Con p.p. de medios auxiliares. Acopio de luminarias en funcionamiento y traslado al Centro Emisor o almacen que indique RTVE en Andalucía</t>
  </si>
  <si>
    <t>Redaccion TVE</t>
  </si>
  <si>
    <t>Despacho direccion</t>
  </si>
  <si>
    <t>Servicio tecnico</t>
  </si>
  <si>
    <t>Control FM Dalet</t>
  </si>
  <si>
    <t>Emergencias</t>
  </si>
  <si>
    <t>DESMONTAJE DE EQUIPOS CLIMATIZACION DE VENTILACION EN DESUSO</t>
  </si>
  <si>
    <t xml:space="preserve"> Desmontaje de equipos de climatización, tanto interiores y exteriores, incluyendo la retirada de lineas de alimentación y refrigerante, conexiones, conductos, canalizaciones, etc. Incluso retirada de escombros en sacos o carretillas y evacuación a nivel de calle, por medios manuales o mecánicos, carga sobre camión pequeño o contenedor, con p.p. de servicio de entrega y recogida de contenedor, transporte al vertedero, canon de vertido y medios auxiliares.</t>
  </si>
  <si>
    <t>Maquinas en desuso</t>
  </si>
  <si>
    <t>DESMONTAJE CONDUCTOS VENTILACION EN DESUSO</t>
  </si>
  <si>
    <t>Desmontaje de conductos de climatización interiores, incluyendo la retirada placas de falso techo. Incluso retirada de escombros en sacos o carretillas y evacuación a nivel de calle, por medios manuales o mecánicos, carga sobre camión pequeño o contenedor, con p.p. de servicio de entrega y recogida de contenedor, transporte al vertedero, canon de vertido y medios auxiliares.</t>
  </si>
  <si>
    <t>Conductos de ventilación instalacion antigua</t>
  </si>
  <si>
    <t>DESMONTAJE ESPEJO Y ACCESORIOS ASEOS</t>
  </si>
  <si>
    <t>Desmontaje y posterior montaje de espejo y accesorios de aseos, incluyendo p.p. de pequeño material y medios auxiliares</t>
  </si>
  <si>
    <t>Aseos femenino</t>
  </si>
  <si>
    <t>LIMPIEZA DE OBRA</t>
  </si>
  <si>
    <t>Limpieza de obra después de cada actuación que se realice el fin de semana, tarde o festivo para dejar la zona operativa para permitir la entrada a los trabajadores de RTVE. La zona deberá quedar perfectamente limpia sin restos de amteriales, ni polvo. Incluso medios auxiliares.</t>
  </si>
  <si>
    <t>LIMPIEZA DE FACHADA</t>
  </si>
  <si>
    <t>Limpieza de graffitis, suciedad, manchas, realizados en fachada, mediante la aplicación de un producto decapante o similar, apto para este tipo de actuación, con brocha dejando actuar unos minutos y posterior aclarado de la superficie con chorro de agua caliente a presión, considerando un grado de complejidad medio.</t>
  </si>
  <si>
    <t>Fachada principal</t>
  </si>
  <si>
    <t>Fachada trasera</t>
  </si>
  <si>
    <t>LIMPIEZA EQUIPOS DE CLIMATIZACION Y CONDUCTOS</t>
  </si>
  <si>
    <t>Limpieza de equipos de climatización e interior de conductos una vez finalizadas las obras, para dejarlos en perfecto estado de funcionamiento, incluso sustitución de filtros y material necesario. Con p.p de medios auxiliares y pequeño material.</t>
  </si>
  <si>
    <t>Totalidad equipos de climatizacion y conductos</t>
  </si>
  <si>
    <t>LIMPIEZA SALA CLIMATIZACION</t>
  </si>
  <si>
    <t>Limpieza sala de climatización, incluyendo suelo y paramentos, eliminando resto de elementos, suciedad y saneando los paramentos.</t>
  </si>
  <si>
    <t>DESMONTAJE REJA PUERTA PRINCIPAL</t>
  </si>
  <si>
    <t>Desmotnaje de reja en puerta de acceso al centro, incluso herrajes y fijaciones y saneado de paramento si fuera necesario. Pequeño material y medios auxiliares</t>
  </si>
  <si>
    <t>DESMONTAJE LETRERO RTVE FACHADA PRINCIPAL I/ ILUMINACION</t>
  </si>
  <si>
    <t>Desmontaje de letreno de RTVE en fachada principal de grandes dimensiones, por medios manuales, incluso retirada del cableado eléctrico, canalizaciones, sijaciones y pequeño material, limpieza y retirada de escombros a pie de carga, transporte a vertedero o planta de reciclaje y canon de vertido. Con p.p. de medios auxiliares.</t>
  </si>
  <si>
    <t>DESMONTAJE LETRERO RNE COMUNIDAD VECINOS</t>
  </si>
  <si>
    <t>Desmontaje de letreno de RNE situado en zona de comunidad de vecinos por medios manuales, incluso limpieza y retirada de escombros a pie de carga, transporte a vertedero o planta de reciclaje y canon de vertido. Con p.p. de medios auxiliares.</t>
  </si>
  <si>
    <t>DESMONTAJE Y MONTAJE DE ELEMENTOS DE INSTALACIONES EN PARAM VERT Y HORIZ</t>
  </si>
  <si>
    <t>Desmontaje de instalaciones y elementos necesarios para realizar los trabajos requeridos, incluyendo todos aquellos elementos que sean necesarios para la instalación de los nuevos: elementos eléctricos, canaletas metálicas, mecanismos, luminarias, cartel de silencio, difusores, altavoces, monitores, relojes, elementos de PCI,etc, por medios manuales, incluso limpieza y retirada de escombros a pie de carga, transporte a vertedero o planta de reciclaje y canon de vertido; y posterior montaje de aquellos que sirvan y estén en uso. Con p.p. de medios auxiliares.</t>
  </si>
  <si>
    <t>RETIRADA DE MOBILIARIO Y ELEMENTOS SIN USO</t>
  </si>
  <si>
    <t>Retirada de elementos de instalacion y mobiliario sin uso, por medios manuales, incluso limpieza y retirada de escombros a pie de carga, transporte a vertedero o planta de reciclaje y canon de vertido. Con p.p. de medios auxiliares.</t>
  </si>
  <si>
    <t>DESMONTAJE DE CONJUNTO VENTANAS</t>
  </si>
  <si>
    <t>Desmonataje de conjunto de ventanas, inluyendo marco, premarco, pequeño material y accesorios. incluso retacado de muro si fuera necesario, limpieza y retirada de escombros a pie de carga, transporte a vertedero o planta de reciclaje y canon de vertido. Con p.p. de medios auxiliares.</t>
  </si>
  <si>
    <t>Fachada principal - emisoras</t>
  </si>
  <si>
    <t>Fachada trasera- direccion</t>
  </si>
  <si>
    <t>Fachada trasera- redaccion</t>
  </si>
  <si>
    <t>DESMONTAJE CARTELERIA SALAS</t>
  </si>
  <si>
    <t>Desmontaje cartelería salas y retirada de las mismas.</t>
  </si>
  <si>
    <t>Total 01.01</t>
  </si>
  <si>
    <t>ACONDICIONAMIENTO ACÚSTICO</t>
  </si>
  <si>
    <t>REVESTIMIENTO ACUSTICO MADERA RANURADO-PERFORADO</t>
  </si>
  <si>
    <t>A deducir visor control</t>
  </si>
  <si>
    <t>A deducir visor pasillo</t>
  </si>
  <si>
    <t>A deducir visor locutorio</t>
  </si>
  <si>
    <t>REVESTIMIENTO ACUSTICO MADERA LISO</t>
  </si>
  <si>
    <t>* Varios remates</t>
  </si>
  <si>
    <t>M</t>
  </si>
  <si>
    <t>RECERCADO DE HUECOS</t>
  </si>
  <si>
    <t>Puerta</t>
  </si>
  <si>
    <t>Visor control</t>
  </si>
  <si>
    <t>Visor pasillo</t>
  </si>
  <si>
    <t>Visor locutorio</t>
  </si>
  <si>
    <t>PANEL FONOABSORBENTE EN VISORES CON ALMA DE POLIESTER Y ACABADO TEXTIL</t>
  </si>
  <si>
    <t>Suministro e instalación de panel fonoabsorbente en el interior de visores, de ancho variable, compuesto por alma de 100% fibra de poliester de 25 mm de espesor y en su cara vista acabado textil tipo moqueta acústica en color a elegir por la DF o técnico de la propiedad. Se colocará adherido a la bandeja fonoabsorbente del interior del visor. 
Totalmente terminado e incluso remates, cortes, adhesivo de contacto, piezas especiales, y cualquier otro elemento para la correcta y completa ejecución de la unidad. Incluso p.p. de limpieza y medios auxiliares.</t>
  </si>
  <si>
    <t>Locutorio - control grabaciones</t>
  </si>
  <si>
    <t>Locutorio grabaciones - pasillo</t>
  </si>
  <si>
    <t>Control grabaciones - pasillo</t>
  </si>
  <si>
    <t>Locutorio - control OM</t>
  </si>
  <si>
    <t>Locutorio OM -pasillo</t>
  </si>
  <si>
    <t>Control OM - pasillo</t>
  </si>
  <si>
    <t>Locutorio - control FM</t>
  </si>
  <si>
    <t>Locutorio FM - emisoras</t>
  </si>
  <si>
    <t>REVESTIMIENTO ABSORBENTE ECOPHON AKUSTO TM WALL C</t>
  </si>
  <si>
    <t>Suministro y colocación de revestimiento absorbente, Ecophon Akusto TM Wall C o equivalente, en paramentos verticales adherida al soporte mediante fijación mecánica y formado por: 
- Panel de lana de vidrio de alta densidad de Ecophon Akusto TM Wall C y perfilería Connect TM o equivalente, de dimensiones 2700x600x40 mm, revestido en su cara vista por entelado de fibra de vidrio en color (Texona). Color a elegir por el representante de la propiedad, . La cara posterior del panel está revestida con tisú de vidrio. 
- Perfilería y marco perimetral (de aluminio extruido), accesorios Connect TM y piezas de fijación necesarios para una correcta ejecución del sistema. 
Y con las siguientes caracteristicas técnicas: 
- Espesor: 40 mm. 
- Grosor total del sistema: 50 mm. - aw: 1.00 
- Coeficiente práctico de absorción de sonido: ap= 0.25 para frecuencia de 125 Hz ap= 0.80 para frecuencia de 250 Hz ap= 1.00 para frecuencia de 500 Hz ap= 1.00 para frecuencia de 1000 Hz ap= 1.00 para frecuencia de 2000 Hz ap= 1.00 para frecuencia de 4000 Hz - Clase de absorción de sonido: A. - Articulation Class, ASTM E1111, ASTM E1110: 240. - Clase A2-s1, d0.
Resistencia a la humedad permanente del ambiente de hasta 95% a 30º. Con p.p. de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limpieza, medios de elevación, medios auxiliares necesarios, cajeados para mecanismos, cortes, escuadras, embocaduras y junquillos y/o perfiles de acabados en embocaduras, puertas, visores, canaletas, remates de techos, recercadosy demás trabajos necesarios para su correcta finalización. NOTA: Esta partida, al formar parte de la envolvente acústica de las estancias que requieren ensayo acústico, no se recibirá hasta que se realice el correspondiente ensayo y este salga favorable.</t>
  </si>
  <si>
    <t>MOQUETA MODULAR MILLIKEN FORMWORK 2.0. FWK 169 SASH</t>
  </si>
  <si>
    <t>Suministro e instalación de moqueta modular de las siguientes características 
- Formato en baldosas de 457,2mmx457,2mm o rollo
- Densidad de fibra de 590 gr./m2, altura de pelo de 3 mm., una altura total de 8.4 mm.,bucle nivelado de nylon 100% de tipo 6.6 , con una base de poliuretano almohadillado reciclado en un 85%, modelo Formwork KST Miliken o similar. 
- Protección contra-incendios Bfl-s1 (s/n UNE-13501). 
- Protección de la suciedad Milliguard Plus, tratamiento anti-microbial y antiestática permanente garantizado de por vida, y garantía de desgaste de 10 años Incluso p.p de replanteo, presentación, cortes, remates y medios auxiliares.</t>
  </si>
  <si>
    <t>PAVIMENTO VINILICO ACCZENT EXCELLENCE 80 I/ PASTA NIVELADORA</t>
  </si>
  <si>
    <t>Suministro y colocación de pavimento vinílico heterogéneo Compacto  modelo ACCZENT EXCELLENCE 80  de TARKETT,o equivalente, ref. . En rollos de 2 ml. de ancho  con un  espesor de 2 mm. , capa de uso de PVC puro transparente de 0,80  mm y un peso de 3.100 gr/m2, clasificacion 34/43 segun norma EN-ISO 10874 y Tipo I segun norma EN ISO 10582 y Grupo T segun norma EN 651.Certificado Floorscore. Gracias a su exclusiva protección de superficie TopClean XP™, no precisa decapado ni encerado de por vida, con elevada resistencia a las manchas y productos químicos como yodo y eosina. Absorcion a ruidos de impacto ΔLw 3 dB segun norma EN ISO 10140-3 / EN ISO 717-2  y mejora acustica Ln,e,w &lt; 85 dB - Class C segun norma NF S 31-074. Exento de Ftalatos y Biocidas. Cumple la norma Reach, no generando ningún tipo de residuos peligrosos. Antiéstatico permanente de acuerdo con la norma EN 1815, con clasificación de reacción al fuego Bfl S1 según norma EN-ISO 13501-1. Deformación residual =&lt;0,03 mm. segun norma  EN ISO 24343-1.  Clase 2 al deslizamiento según norma UNE-ENV12633 y R9/R10 (dependiendo del diseño) según la norma DIN 51130. Presenta un total emisiones COV = &lt; 10 mg (tras 28 días) de acuerdo con la norma  ISO 16000-6 y una solidez de colores =&gt; 6 según la norma EN- ISO 105-B02. 100% reciclable con un contenido de material reciclado en su composición del 33%. Su instalación se realizara con juntas termo-soldadas con cordón de soldadura del mismo diseño que el pavimento, sobre solera plana, sana y seca con un grado de humedad inferior al 3%. Garantia 10 años.
Incluso p.p de pasta niveladora, medios auxiliares, medios de elevación, cortes, nivelado final, pegado, limpieza de zonas bajo suelo y cualquier otro elemento para la correcta ejecución de la unidad. Todo ello según detalles en planos, y especificaciones de proyecto.</t>
  </si>
  <si>
    <t>TRASDOSADO SEMIDIRECTO CARTON YESO 82x16 1x15</t>
  </si>
  <si>
    <t>Suministro y montaje de trasdosado semidirecto formado por una estructura de perfiles de chapa de acero galvanizado a base de maestras Pladur® de 82 mm de ancho y 16 mm de alto, separados entre ejes 400 mm, ancladas directamente al muro soporte, a cuyo lado externo se atornilla una placa Pladur® N de 15 mm de espesor. Parte proporcional de materiales Pladur®: tornillería, pastas, cintas de juntas, juntas estancas, etc. Totalmente terminado con Nivel de Acabado 1 (Q1) para terminaciones de alicatado, laminados, con rastreles, etc. . Montaje según recomendaciones técnicas Pladur®, norma UNE 102043 y requisitos del CTE. Incluso p.p. de juntas estancas /acústicas de su perímetro, tornillería, pastas, cintas de juntas. Incluso p.p. de formación y sellado de huecos (con espuma de poliuretano: "mega espuma de montaje Wurth PU 1 componente" o equivalente) para el paso de bandejas o canalizaciones, remates, tornillería, pastas de agarre y juntas, cintas para juntas, anclajes para suelo y techo,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limpieza y transporte de escombro a pie de carga, medios de elevación, andamiaje y medios auxiliares. Totalmente terminado deduciendo huecos superiores a 1 m2. Montaje según Norma UNE 102.040 IN, ATEDY y requisitos del CTE-DB HR.</t>
  </si>
  <si>
    <t>TRASDOSADO DIRECTO CARTON YESO 1X12,5 N</t>
  </si>
  <si>
    <t>Suministro y montaje de trasdosado directo formado por una placa PLADUR® tipo I de 18 mm de espesor, adosada directamente al muro soporte por medio de pelladas de Pasta de Agarre PLADUR® situadas cada 400 mm en ambos sentidos, parte proporcional de pasta de juntas, pasta de agarre y cintas para juntas, etc. totalmente terminado  calidad de terminación Nivel 2 (Q2) para terminaciones estándar de pintura. Montaje según norma UNE 102043 y requisitos del CTE-DB HR.
Parte proporcional de materiales Pladur®: tornillería, pastas, cintas de juntas, juntas estancas, etc. Incluso p.p. de juntas estancas /acústicas de su perímetro, tornillería, pastas, cintas de juntas. Incluso p.p. de formación y sellado de huecos (con espuma de poliuretano: "mega espuma de montaje Wurth PU 1 componente" o equivalente) para el paso de bandejas o canalizaciones, remates, tornillería, pastas de agarre y juntas, cintas para juntas, anclajes para suelo y techo,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limpieza y transporte de escombro a pie de carga, medios de elevación, andamiaje y medios auxiliares. Totalmente terminado deduciendo huecos superiores a 1 m2. Montaje según Norma UNE 102.040 IN, ATEDY y requisitos del CTE-DB HR.</t>
  </si>
  <si>
    <t>A deducir puertas simples</t>
  </si>
  <si>
    <t>A deducir puertas dobles</t>
  </si>
  <si>
    <t>A deducir visores</t>
  </si>
  <si>
    <t>A deducur ventana</t>
  </si>
  <si>
    <t>TRASDOSADO AUTOPORTANTE CARTO YESO  85/400, 70+A+15</t>
  </si>
  <si>
    <t>Suministro y montaje de trasdosado autoportante formado por una estructura de acero galvanizado de 90 mm de ancho, a base de montantes Pladur® (elementos verticales) de alas de 47 mm y canales Pladur® (elementos horizontales), a cuyo lado interno, dependiendo de la altura que se desea cubrir, será necesario arriostrar los montantes mediante escuadras que fijen el alma de los montantes y el muro soporte, dejando entre la estructura y el muro un espacio mínimo de 10 mm. En el lado externo de esta estructura se atornillan dos placas Pladur® H1 de 15 mm de espesor, dando un ancho mínimo total de trasdosado terminado de 130 mm (120+10). Parte proporcional de materiales Pladur®: tornillería, pastas, cintas de juntas, juntas estancas/acústicas de su perímetro, etc., así como anclajes para canales en suelo y techo. Totalmente teminado con Nivel de Acabado 1 (Q1) para terminaciones de alicatado, laminados, con rastreles, etc. También con Nivel 2 (Q2), Nivel 3 (Q3), Nivel 4 (Q4), según superficie de acabado (a definir en proyecto). Alma de la estructura Pladur® rellena en su totalidad con lana mineral de 80 a 90 mm de espesor. Montaje según recomendaciones técnicas Pladur®, norma UNE 102043 y requisitos del CTE.</t>
  </si>
  <si>
    <t>Aseo</t>
  </si>
  <si>
    <t>PA</t>
  </si>
  <si>
    <t>Ayudas de albañilería a las instalaciones de electricidad y alumbrado, cableado estructurado, climatización y ventilación, incluyendo mano de obra de ejcución, carga y descarga y materiales para apertura y tapado de rozas y huecos de pasos de todo tipo de instalaciones, recibidos y remates y cualquier trabajo de apoyo que requiera el montaje de cualquier elemento de cualquier instalación. Incluso p.p. de elementos comunes, carga, retirada y transporte de escombro en obra destinado para tal efecto (saco, contenedor, camión, etc), medios auxiliares, medios de elevación y limpieza.</t>
  </si>
  <si>
    <t>Ayudas y trabajos adicionales necesarios para la adecuación de la Unidad Informativa, incluso para reposición de alguna instalación en la zona a intervenir. Incluida p/p de material auxiliar para la correcta ejecución de los trabajos. Esta partida no se podrá minusvalorar y en el caso de que surjan estos trabajos de índole menor, habrá que justificarlos con la realización efectiva de los trabajos y de manera individualizada mediante precios descompuestos.</t>
  </si>
  <si>
    <t>Total 01.02</t>
  </si>
  <si>
    <t>PAVIMENTOS Y FALSOS TECHOS</t>
  </si>
  <si>
    <t>FALSO TECHO FIBRA MINERAL FISSION (ANTIGUO TATRA)  600x600m I/PERFILERIA VISTA 24mm</t>
  </si>
  <si>
    <t>Suministro y colocación de falso techo desmontable de fibra mineral modelo fission (antiguo tatra) de Armstrong o equivalente, en placas de 60x60 cm y 20 mm de espesor, suspendido de perfilería vista Prelude XL2/TLX 24 mm o equivalente, lacada en blanco de 24 mm de ancho y canto Board, i/p.p. de faja perimetral a fachada, cortinero, tabica, replanteo y nivelado, cortes de placa (no se colocarán piezas de dimensiones menores a media placa), elementos de remate y accesorios de fijación, piezas de cuelgue y varillas de cuelgue. Incluso descarga, acarreo y distribución del material a las salas donde se ha de realizar el montaje; incluso p.p. de andamios a cualquier altura, medios auxiliares y limpieza,  s/NTE-RTP-17, medido deduciendo huecos superiores a 1 m2. Totalmente montado y terminado según documentación gráfica. Medido lo realmente ejecutado.</t>
  </si>
  <si>
    <t>FAJA LISA CARTON YESO</t>
  </si>
  <si>
    <t>Suministro y colocación de faja, tabica o cortinero perimetral cartón-yeso para falsos techos desmontables hasta 30 cm de ancho, colocado sobre una estructura oculta de acero galvanizado, formada por perfiles T/C de 47 mm cada 40 cm, i/replanteo auxiliar, accesorios de fijación, nivelación y repaso de juntas con cinta y pasta y montaje. Incluso cortes necesarios para las instalaciones previstas. Medido en su longitud.  Totalmente terminado s/NTE-RTC, CTE y ATEDY. I. medios auxiliares y limpieza.</t>
  </si>
  <si>
    <t>RODAPIE DE ALUMINIO</t>
  </si>
  <si>
    <t>Suminsitro e instalación de rodapie de aluminio de 70x15mm, incluso p.p. de recortes, remates y fijaciones.</t>
  </si>
  <si>
    <t>RECRECIDO MORTERO RAPIDO NIVELACION</t>
  </si>
  <si>
    <t>Recrecido con mortero rápido de nivelación de suelos, compuesto a base de cemento de aplicación manual de secado, fraguado y endurecimiento rápido, mezclado con un árido de granulometría máxima de 0,5 mm, aplicado para un  espesor de 10 mm, previa imprimación por dispersión con polímero acrílico, con marcado CE y DdP (declaración de prestaciones) según Reglamento UE 305/2011, medido en superficie realmente ejecutada. Incluso p.p. de limpieza, medios de elevación y medios auxiliares.</t>
  </si>
  <si>
    <t>Sala climatización</t>
  </si>
  <si>
    <t>SOLADO GRES PORCELANICO</t>
  </si>
  <si>
    <t>Suministro y colocacion de solado de baldosas cerámicas de gres porcelánico, de 60x40 cm, recibidas con adhesivo cementoso de uso exclusivo para interiores, color gris y rejuntadas con lechada de cemento blanco, L, BL-V 22,5, para junta mínima (entre 1,5 y 3 mm), coloreada con la misma tonalidad de las piezas. Incluso nivelado de soporte.</t>
  </si>
  <si>
    <t>Total 01.03</t>
  </si>
  <si>
    <t>CARPINTERIA Y CERRAJERÍA</t>
  </si>
  <si>
    <t>PUERTA DE PASO MADERA DOBLE HOJA</t>
  </si>
  <si>
    <t>Suministro e instalación de puerta de paso ciega interior de madera, con hoja acabada en melamina color a elegir por la Propiedad. Dimensiones de hoja 2030x 825x42mm, fabricada en tablero de melamina de 10mm de espesor por cada cara montada sobre cerco telescópico de aluminio anodizado en su color. Incluido precerco, cerco, herrajes, tapajuntas decorativo, juego de escudos y manillas en aluminio y cerradura para paso standard con cilindro para amaestramiento sencillo.Incluso colocación de cerco, embocadura, colgado de hojas, perfilado y remate de hueco, entrega de llaves y medios auxiliares. Construido según NTE, normas fabricante. Medida la unidad totalmente terminada.</t>
  </si>
  <si>
    <t>AJUSTE DE PUERTAS</t>
  </si>
  <si>
    <t>Ajuste de puertas acústicas si fuera necesario por estar descolgadas o similar.</t>
  </si>
  <si>
    <t>locutorio grabaciones</t>
  </si>
  <si>
    <t>ESTOR SCREENFLEX</t>
  </si>
  <si>
    <t>Suministro y montaje de estor enrollable en tejido Screenflex-FV3665 o similar, color Blanco/Perla 0760, accionamiento manual mediante cadena, dimensiones según mediciones realizadas para cada unidad . (AltoxAncho). Composición 36% fibra de vidrio - 64% PVC. Coeficiente de grado de apertura del 1% . Bloqueo de rayos UV hasta del 93%. Incluso pequeño material necesario para montaje.</t>
  </si>
  <si>
    <t>PUERTA ACCESO UNIDAD INFORMATIVA</t>
  </si>
  <si>
    <t>Puerta de acceso a Unidad Informativa, compuesta de cerramiento exterior practicable para un hueco de obra aproximado de 145x250cm, con puerta de aluminio anodizado natural, colocada sobre premarco, con una hoja batiente, una fija lateral y una fija superior, para un hueco de obra aproximado de 145x250 cm, elaborada con perfiles de precio medio, premarco de tubo de acero galvanizado y vidrio aislante de dos lunas incoloras y cámara de aire 3+3 mm/12 mm/ 3+3 mm, parte proporcional de pequeño material, todo incluido para su correcta instalación. Incluye:
Pintura de poliéster al horno con sello Qualicoat / Qualimarine / Qualanod.
Cilindro europeo con cinco llaves de seguridad y licencia de propiedad.
Tirador de acero inoxidable con roseta.
Umbral con corte térmico PMR (personas con movilidad reducida) anodizado.
El perfil puede equiparse con un remate de aislamiento y una tapa de cubierta interior.
Aluminio termolacado, sin mantenimiento.
Revestimiento de aluminio de 1,5 mm.
Marco móvil de aluminio con corte térmico.
Panel monobloque de 46 mm compuesto por un panel de espuma de poliestireno extrudido comprimido entre dos paneles de contrachapado de madera PEFC.
Soporte de fijación para atornillar en el marco móvil.
Cerradura de elevación con siete puntos de bloqueo.
Cuatro puntos anti-levantamiento.
Dos puntos antirrobo de acero inoxidable en el lado opuesto.
Bisagras con una resistencia de 80 kg/bisagra.
Triple junta (dos juntas en el marco fijo y una junta en el marco móvil).
Doble junta en el umbral de la puerta.
Marco fijo de aluminio con corte térmico.
Doble tapa de poliamida reforzada con fibra de vidrio.
Escuadra de alineación de acero inoxidable.
Soporte de fijación suministrado con tornillos.
Coeficiente de transmisión térmica (U): 1,3 W/m2.k</t>
  </si>
  <si>
    <t>Acceso principal</t>
  </si>
  <si>
    <t>CARTEL RTVE FACHADA PRINCIPAL DIBON</t>
  </si>
  <si>
    <t>Suministro y montaje de un cartel identificativo de RTVE en fachada princiapl en dibon de 3mm con laminado de proteccion exterior, de dimensiones igual al existente. Incluso p.p. de medios auxiliares</t>
  </si>
  <si>
    <t>CARTEL RTVE FACHADA COMUNIDAD VECINOS</t>
  </si>
  <si>
    <t>Suministro y montaje de un cartel identificativo de RTVE en fachada de comunidad de vecinos en dibon de 3mm con laminado de proteccion exterior, de dimensiones igual al existente. Incluso p.p. de medios auxiliares</t>
  </si>
  <si>
    <t>SANEAR CERRRAJERÍA JUNTO A PUERTA EMERGENCIA</t>
  </si>
  <si>
    <t>Saneado de cerrajería junto a puerta emergencia trasera, mediante limpieza, pintado y sustitución de elementos en mal estado si fuera necesario. Incluso p.p. de pequeño material y medios auxiliares.</t>
  </si>
  <si>
    <t>SUSTITUCION MOLDURA DE PUERTA EN PASO INFERIOR</t>
  </si>
  <si>
    <t>Sustitución de moldura inferior de puerta acustica por otra de similares caracteristicas, incluso parte proporcional de pequeño material y medios auxiliares.</t>
  </si>
  <si>
    <t>Puerta Control FM</t>
  </si>
  <si>
    <t>Puerta Locutorio FM</t>
  </si>
  <si>
    <t>Puerta Cotnrol Grabaciones</t>
  </si>
  <si>
    <t>Puerta Locutorio Grabaciones</t>
  </si>
  <si>
    <t>Puerta Control OM</t>
  </si>
  <si>
    <t>Puerta Locutorio OM</t>
  </si>
  <si>
    <t>Puerta Cabina</t>
  </si>
  <si>
    <t>PUERTA CORREDERA ASEO ACCESIBLE</t>
  </si>
  <si>
    <t>Suministro e instalación de puerta corredera de paso ciega interior de madera, con hoja acabada en melamina color a elegir por la Propiedad. Dimensiones de hoja 2030x 825x42mm, fabricada en tablero de melamina de 10mm de espesor por cada cara montada integrada en tabique de pladur mediante armazón metálico de chapa grecada y guia corredera superior embutida en tabique. Incluido precerco, cerco, herrajes, tapajuntas decorativo, juego de escudos y uñeros en aluminio y cerradura para paso standard con cilindro para amaestramiento sencillo.Incluso colocación de cerco, embocadura, colgado de hojas, perfilado y remate de hueco, entrega de llaves y medios auxiliares. Construido según NTE, normas fabricante. Medida la unidad totalmente terminada.</t>
  </si>
  <si>
    <t>Aseo accesible</t>
  </si>
  <si>
    <t>CONJUNTO VENTANA CORREDERA 3 HOJAS PVC</t>
  </si>
  <si>
    <t>Ventana de PVC, tres hojas correderas, dimensiones igual a las existentes, 2500x1400 mm aproximadas, compuesta de marco, hoja y junquillos, acabado estándar en las dos caras, color a elegir por RTVE, perfiles de 80 mm de anchura, soldados a inglete, que incorporan tres cámaras interiores, tanto en la sección de la hoja como en la del marco, para mejora del aislamiento térmico; galce con pendiente del 5% para facilitar el desagüe; con refuerzos interiores, juntas de estanqueidad de EPDM, manilla y herrajes; transmitancia térmica del marco: Uh,m = 2,3 W/(m²K); espesor máximo del acristalamiento: 28 mm; acristalamiento guardian sun 4/16/4, compuesta por marco, hojas, herrajes de colgar y apertura, elementos de estanqueidad y accesorios homologados, con clasificación a la permeabilidad al aire clase 3, según UNE-EN 12207, clasificación a la estanqueidad al agua clase 9A, según UNE-EN 12208, y clasificación a la resistencia a la carga del viento clase C5, según UNE-EN 12210, unidad de vidrio aislante con atenuación acústica de 36 dB. Incluso patillas de anclaje para la fijación de la carpintería, sellador adhesivo y silicona neutra para sellado perimetral de las juntas exterior e interior, entre la carpintería y la obra. Medios auxiliares y pequeño material</t>
  </si>
  <si>
    <t>Dirección</t>
  </si>
  <si>
    <t>RAMPA SALVABORDILLOS</t>
  </si>
  <si>
    <t>Suministro e instalación de rampa salvabordillos para acceso a la Unidad Informativa, realizada en goma o aluminio, resistente y antideslizante, para salvar el desnivel del bordillo de acceso. Incluso fijaciones y pequeño material</t>
  </si>
  <si>
    <t>Total 01.04</t>
  </si>
  <si>
    <t>ALICATADO, PINTURA Y TRATAMIENTOS ESPECIFICO</t>
  </si>
  <si>
    <t>PINTURA PLASTICA  AL AGUA EN PARAMENTOS VERT. INTERIORES</t>
  </si>
  <si>
    <t>Suministro y aplicación de dos manos de pintura plastica al agua, mate, para interior, sobre paramentos verticales, lisa color S-500 o color a elegir por la Propiedad, sin disolventes, libre de olores. Incluido la preparación de la superficie y limpieza de la zona de trabajo. Aplicación de una mano de imprimación transparente y no peliculante al agua si las superficies son muy porosas, aplicación de fondo con pintura plástica diluida, plastecido de desperfectos e imperfecciones, lijado y limpieza del polvillo generado, dos manos de acabado final aplicada con rodillo o pistola. Incluso p.p. de protección o tapado de cualquier elemento o superficie. Totalmente terminado. Medida la superficie realmente ejecutada. Incluso medios auxiliares, medios de elevación, andamiaje y limpieza.</t>
  </si>
  <si>
    <t>A deducir ventana</t>
  </si>
  <si>
    <t>Climatizacion (sala pequeña)</t>
  </si>
  <si>
    <t>Climatizacion (sala grande)</t>
  </si>
  <si>
    <t>Servicio técnico</t>
  </si>
  <si>
    <t>PINTURA PLASTICA  AL AGUA EN PARAMENTOS HORIZ. INTERIORES</t>
  </si>
  <si>
    <t>Suministro y aplicación de dos manos de pintura plastica al agua, mate, para interior, sobre paramentos horizontales, lisa color S-500 o color a elegir por la Propiedad, sin disolventes, libre de olores. Incluido la preparación de la superficie y limpieza de la zona de trabajo. Aplicación de una mano de imprimación transparente y no peliculante al agua si las superficies son muy porosas, aplicación de fondo con pintura plástica diluida, plastecido de desperfectos e imperfecciones, lijado y limpieza del polvillo generado, dos manos de acabado final aplicada con rodillo o pistola. Incluso p.p. de protección o tapado de cualquier elemento o superficie. Totalmente terminado. Medida la superficie realmente ejecutada. Incluso medios auxiliares, medios de elevación, andamiaje y limpieza.</t>
  </si>
  <si>
    <t>Climatización (sala grande)</t>
  </si>
  <si>
    <t>ESMALTE SATINADO SOBRE CARPINTERÍA METÁLICA O CERRAJERÍA INTERIOR</t>
  </si>
  <si>
    <t>Suministro y aplicación de pintura al esmalte al agua, acabado satinado, color a elegir por la propiedad, sobre superficie de hierro o acero en carpintería metálica o cerrajería, incluyendo cerco perimetral, mediante aplicación de dos manos de imprimación anticorrosiva, como fijador de superficie y protector antioxidante, con un espesor mínimo de película seca de 45 micras por mano (rendimiento: 0,111 l/m²) y dos manos de acabado con esmalte sintético a base de resinas alcídicas, con un espesor mínimo de película seca de 35 micras por mano (rendimiento: 0,08 l/m²). Incluso limpieza manual o mecánica, rascado de óxidos y preparación de la superficie a pintar, mediante medios manuales hasta dejarla exenta de grasas, antes de comenzar la aplicación de la 1ª mano de imprimación.  Incluso p.p. de protección o tapado de cualquier elemento o superficie, limpieza, medios de elevación, andamiaje, línea de vida y medios auxiliares. Totalmente terminado, medido deduciendo todos los huecos. Se pintará el cerramiento de chapa perforada antes de su colocación teniendo que repasar cualquier desperfecto que se ocasione tras el montaje. Se lijará toda la cerrajería previamente a la aplicación de la pintura. Está contemplado en esta unidad el desmontaje de las puertas y el posterior montaje si fuera necesario.</t>
  </si>
  <si>
    <t>Visor Control - Locutorio FM</t>
  </si>
  <si>
    <t>Visor Locutorio FM- Emisoras</t>
  </si>
  <si>
    <t>Visor Control - Locutorio Grabaciones</t>
  </si>
  <si>
    <t>Visor Control grabaciones - pasillo</t>
  </si>
  <si>
    <t>Visor Locutorio grabaciones - pasillo</t>
  </si>
  <si>
    <t>Visor Locutorio - Control OM</t>
  </si>
  <si>
    <t>VIsor Locutorio OM - pasillo</t>
  </si>
  <si>
    <t>Visor Control OM - pasillo</t>
  </si>
  <si>
    <t>ALICATADO GRES</t>
  </si>
  <si>
    <t>Alicatado con azulejo liso, 1/0/-/-, 40x60 cm,  colocado sobre una superficie soporte de mortero de cemento u hormigón, en paramentos interiores, mediante adhesivo cementoso de uso exclusivo para interiores, Ci gris, sin junta (separación entre 1,5 y 3 mm); cantoneras de PVC.</t>
  </si>
  <si>
    <t>A descontar puerta</t>
  </si>
  <si>
    <t>Aseo femenino perimetro</t>
  </si>
  <si>
    <t>Tabique cabina</t>
  </si>
  <si>
    <t>A descontar puerta cabina</t>
  </si>
  <si>
    <t>A descontar puerta entrada</t>
  </si>
  <si>
    <t>ENFOSCADO DE CEMENTO PARA BASE ALICATADO</t>
  </si>
  <si>
    <t>Enfoscado de cemento, maestreado, aplicado sobre un paramento vertical interior, acabado superficial rayado, para servir de base a un posterior alicatado, con mortero de cemento, tipo GP CSII W0</t>
  </si>
  <si>
    <t>PINTURA EXTERIOR ENREJADO VENTANA</t>
  </si>
  <si>
    <t>Saneado, limpieza y pintura de enrejado de ventana en fachada principal, incluso parte proporcional de pequeño material y medios auxialiares.</t>
  </si>
  <si>
    <t>Reja ventana fachada principal</t>
  </si>
  <si>
    <t>SANEADO Y PINTURA PUERTA EMERGENCIA EXTERIOR</t>
  </si>
  <si>
    <t>Saneado, limpieza y pintura de puerta emergencia exterior, incluso parte proporcional de pequeño material y medios auxialiares.</t>
  </si>
  <si>
    <t>PINTURA FACHADA EXTERIOR TRASERA</t>
  </si>
  <si>
    <t>Aplicación manual de dos manos de pintura plástica, color blanco, acabado mate, textura lisa, la primera mano diluida con un 15 a 20% de agua y la siguiente diluida con un 5 a 10% de agua o sin diluir, (rendimiento: 0,1 l/m² cada mano); previa aplicación de una mano de imprimación acrílica, reguladora de la absorción, sobre paramento exterior.</t>
  </si>
  <si>
    <t>Fachada</t>
  </si>
  <si>
    <t>A deducir ventanas</t>
  </si>
  <si>
    <t>SUSTITUCION PIEZA FACHADA DETERIORADA</t>
  </si>
  <si>
    <t>Sustitución de pieza de fachada deteriorada o si no es viable, reparación de la misma con mortero sika o similar y posterior pintura</t>
  </si>
  <si>
    <t>Junto a salida de emergencia</t>
  </si>
  <si>
    <t>CARTELERÍA SALAS</t>
  </si>
  <si>
    <t>Suministro e instalación de carteles para las diferentes salas de la Unidad Informativa, incluso fijaciones.</t>
  </si>
  <si>
    <t>Letreros salas</t>
  </si>
  <si>
    <t>PINTURA PUERTAS DE MADERA</t>
  </si>
  <si>
    <t>Esmalte de dos componentes, color a elegir por la Propiedad, acabado satinado, sobre superficie de carpintería interior de madera, preparación del soporte y dos manos de acabado con esmalte de dos componentes (rendimiento: 0,077 l/m² cada mano).</t>
  </si>
  <si>
    <t>Cuadros electricos</t>
  </si>
  <si>
    <t>Archivo discos</t>
  </si>
  <si>
    <t>Total 01.05</t>
  </si>
  <si>
    <t>TRAMITES ADMNISTRATIVOS</t>
  </si>
  <si>
    <t>LICENCIA</t>
  </si>
  <si>
    <t>Redacción de documentación necesaria para la solicitud de licencia de obras y tramites administrativos; así como la tramitación de la licencia necesaria. Las tasas las abonará directamente RTVE, pero la tramitación y documentación corre a cargo de la empresa adjudicataria.</t>
  </si>
  <si>
    <t>Total 01.06</t>
  </si>
  <si>
    <t>Total 01</t>
  </si>
  <si>
    <t>02</t>
  </si>
  <si>
    <t>ELECTRICIDAD Y ALUMBRADO</t>
  </si>
  <si>
    <t>CANALETA PORTACABLES ALUMINIO 100X60</t>
  </si>
  <si>
    <t>Suministro y colocación  de canaleta portacables de aluminio de 100x60 con soportes para fijar a pared y tapa de aluminio para bandeja de 100x60, incluso p.p. de elementos de fijación, soportes, pasamuros, elementos de conexión, piezas especiales, accesorios de montaje, tapas finales, uniones, ángulos,derivaciones en T, andamiaje, limpieza, medios auxiliares y medios de elevación. Totalmente instalado.</t>
  </si>
  <si>
    <t>LINEA ELECTRICA RZ1 0.6/1KV 3G2.5 mm2 LIBRE HALÓGENOS</t>
  </si>
  <si>
    <t>Suministro e instalacion de línea eléctrica de alimentación mediante manguera de cobre con aislamiento de polietileno reticulado, con denominación , RZ1 0,6/1kV 3G2.5  de nivel de aislamiento, libre de halógenos, no propagador de llamas y gases, clasificación al fuego Cca-s1b, d1, a1, tendida bajo tubo o bandeja. Incluso p.p. de cajas de registro y pequeño material eléctrico.
Conexionada desde cuadro de alimentación hasta caja de derivación correspondiente o toma Menekes, etc, incluido la identificación de la línea. 
Incluso p.p. de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medios de elevación, andamiaje, medios auxiliares y limpieza. Totalmente instalado, conexionado y probado. Medido en su longitud.</t>
  </si>
  <si>
    <t>PULSADOR EN MESA</t>
  </si>
  <si>
    <t>Suministro e instalación de pulsador colocado en mesa regulador dimmer electrónico universal de las siguientes características:
- MONTAJE: Empotrado/Superficie
- MARCA/SERIE: Simón / 82 blanco o equivalente.
- Marco +Tapa + botón regulador elec. tensión
- CABLEADO: AFUMEX 750 V, ES07Z1-K 3x2,5mm2.
- CONDUCCION: Tubo flexible m20  libre de halogenos no propagador de llama.
Totalmente instalado, incluso caja para empotrar, tecla, marco y embellecedores laterales, parte proporcional de pequeño material, montaje y conexionado.
Incluso p.p. de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medios de elevación, andamiaje, medios auxiliares y limpieza. Totalmente instalado, probado y funcionando.</t>
  </si>
  <si>
    <t>PULSADOR EN PARED</t>
  </si>
  <si>
    <t>Suministro e instalación de pulsador colocado en pared de las siguientes características:
- MARCA/SERIE: Simón / 82 blanco o equivalente.
- Marco +Tapa 
- CABLEADO: AFUMEX 750 V, ES07Z1-K 3x2,5mm2.
- CONDUCCION: Tubo flexible m20  libre de halogenos no propagador de llama.
Totalmente instalado, incluso caja para empotrar, tecla, marco y embellecedores laterales, parte proporcional de pequeño material, montaje y conexionado.
Incluso p.p. de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medios de elevación, andamiaje, medios auxiliares y limpieza. Totalmente instalado, probado y funcionando.</t>
  </si>
  <si>
    <t>INTERRUPTOR UNIPOLAR SIMON 82 BLANCO</t>
  </si>
  <si>
    <t>Suministro e instalación de interruptor unipolar de las siguientes características:
- TIPO: Interruptor unipolar 10 AX 250V~ con sistema de embornamiento 1click.
- MONTAJE: Empotrado.
- MARCA/SERIE:Simón / 82 blanco o equivalente.
- CABLEADO: AFUMEX 750 V, ES07Z1-K 3x1,5mm2.
- CONDUCCION: Tubo flexible de  M20 libre de halogenos .
Totalmente instalado, incluso caja para empotrar, tecla, marco y embellecedores laterales, parte proporcional de pequeño material, montaje y conexionado.
Incluso p.p. de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medios de elevación, andamiaje, medios auxiliares y limpieza. Totalmente instalado, probado y funcionando.</t>
  </si>
  <si>
    <t>Administración</t>
  </si>
  <si>
    <t>INTERRUPTOR UNIPOLAR SIMON 82 GRAFITO</t>
  </si>
  <si>
    <t>Suministro e instalación de interruptor unipolar  de las siguientes características:
- TIPO: Interruptor unipolar 10 AX 250V~ con sistema de embornamiento 1click.
- MONTAJE: Empotrado.
- MARCA/SERIE:Simón / 82 grafito  o equivalente.
- CABLEADO: AFUMEX 750 V, ES07Z1-K 3x1,5mm2.
- CONDUCCION: Tubo flexible de  M20 libre de halogenos .
Totalmente instalado, incluso caja para empotrar, tecla, marco y embellecedores laterales, parte proporcional de pequeño material, montaje y conexionado.
Incluso p.p. de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medios de elevación, andamiaje, medios auxiliares y limpieza. Totalmente instalado, probado y funcionando.</t>
  </si>
  <si>
    <t>SHUKO UNIPOLAR SIMON 82 BLANCO</t>
  </si>
  <si>
    <t>Suministro e instalación de base de enchufe de las siguientes características:
- TIPO: Base enchufe con t.t. lateral
- MONTAJE: Empotrado en canaleta, mamapra, tabique o revestimiento.
- MARCA/SERIE:Simón / 82 blanco o equivalente.
- CABLEADO: AFUMEX 750 V, ES07Z1-K 3x1,5mm2.
- CONDUCCION: Tubo flexible de  M20 libre de halogenos .
Totalmente instalado, incluso caja para empotrar, tecla, marco y embellecedores laterales, parte proporcional de pequeño material, montaje y conexionado.
Incluso p.p. de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medios de elevación, andamiaje, medios auxiliares y limpieza. Totalmente instalado, probado y funcionando.</t>
  </si>
  <si>
    <t>SHUKO UNIPOLAR SIMON 82 GRAFITO</t>
  </si>
  <si>
    <t>Suministro e instalación de interruptor unipolar  de las siguientes características:
- TIPO: Base enchufe con t.t. lateral
- MONTAJE: Empotrado en canaleta, mamapra, tabique o revestimiento.
- MARCA/SERIE:Simón / 82 grafito o equivalente.
- CABLEADO: AFUMEX 750 V, ES07Z1-K 3x1,5mm2.
- CONDUCCION: Tubo flexible de  M20 libre de halogenos .
Totalmente instalado, incluso caja para empotrar, tecla, marco y embellecedores laterales, parte proporcional de pequeño material, montaje y conexionado.
Incluso p.p. de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medios de elevación, andamiaje, medios auxiliares y limpieza. Totalmente instalado, probado y funcionando.</t>
  </si>
  <si>
    <t>SHUKO MARCO DOBLE UNIPOLAR SIMON 82 BLANCO</t>
  </si>
  <si>
    <t>SHUKO MARCO DOBLE UNIPOLAR SIMON 82 GRAFITO</t>
  </si>
  <si>
    <t>CAJA PUESTO DE TRABAJO MOSAIC LEGRAND 3 COLUMNAS EN BLANCO</t>
  </si>
  <si>
    <t>Suministro e instalación de caja de puesto de trabajo Mosaic de Legrand o equivalente, de superficie, 3 columnas en color blanco equipado y compuesto por:
Caja superficie 3 columnas blanco.
Toma de corriente 2P+T doble bornes automáticos blanco.
Toma de corriente 2P+T doble bornes automáticos rojo.
2 Toma RJ45 Cat 6 UTP 2 mód blanco.
Totalmente instalado, incluso parte proporcional de pequeño material, montaje y conexionado.
Incluso p.p. de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medios de elevación, andamiaje, medios auxiliares y limpieza. Totalmente instalado, probado y funcionando.</t>
  </si>
  <si>
    <t>MECANISMO SALIDA DE CABLES BLANCO SIMON 82</t>
  </si>
  <si>
    <t>Suministro e instalación de mecanismo de tapa para salida de cables- mecanismos de tirador blanco de las siguientes características:
- MATERIAL: Plástico.
- MONTAJE: Empotrado.
- MARCA/SERIE:Simón / 82 blanco o equivalente.
- CONDUCCION: Tubo flexible de  M20 libre de halogenos .
Totalmente instalado, incluso caja para empotrar, tecla, marco y embellecedores laterales, parte proporcional de pequeño material, montaje y conexionado.
Incluso p.p. de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medios de elevación, andamiaje, medios auxiliares y limpieza. Totalmente instalado, probado y funcionando.</t>
  </si>
  <si>
    <t>MECANISMO SALIDA DE CABLES GRAFITO SIMON 82</t>
  </si>
  <si>
    <t>Suministro e instalación de mecanismo de tapa para salida de cables- mecanismos de tirador grafito de las siguientes características:
- MATERIAL: Plástico.
- MONTAJE: Empotrado.
- MARCA/SERIE:Simón / 82 grafito o equivalente.
- CONDUCCION: Tubo flexible de  M20 libre de halogenos .
Totalmente instalado, incluso caja para empotrar, tecla, marco y embellecedores laterales, parte proporcional de pequeño material, montaje y conexionado.
Incluso p.p. de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medios de elevación, andamiaje, medios auxiliares y limpieza. Totalmente instalado, probado y funcionando.</t>
  </si>
  <si>
    <t>LUMINARIA LUZERNA AVANT NORMALIT LX34VLB-F 60X60 32W</t>
  </si>
  <si>
    <t>Suministro e instalación de luminaria PANEL LUZERNA NORMALIT o equivalente, 60X60 32W, para techos modulares. 
Serie: Luzerna
Modelo: LX34VLB-F
Potencia: 1X32W
Flujo luminoso: 4000 lm. 
Color: 4000K
Incluso montaje, conexiones, fijaciones, pequeño material, accesorios. Incluso p.p de cajas de registro, de derivación, tubo flexible libre de halógenos, circuito interior de distribución de 3x2,5mm libre de halógenos desde cuadro hasta luminaria y circuitado de encendido. Incluso pequeño material, limpieza, andamiaje y medios auxiliares. Totalmente instalado, probado y funcionando.</t>
  </si>
  <si>
    <t>LUMINARIA LUZERNA AVANT NORMALIT LX34DVLB-F 60X60 32W</t>
  </si>
  <si>
    <t>Suministro e instalación de luminaria PANEL LUZERNA NORMALIT o equivalente, 60X60 32W, con DALI para techos modulares. 
Serie: Luzerna
Modelo: LX34DVLB-F 
Potencia: 1X32W
Flujo luminoso: 4000 lm. 
Color: 4000K
Incluso montaje, conexiones, fijaciones, pequeño material, accesorios. Incluso p.p de cajas de registro, de derivación, tubo flexible libre de halógenos, circuito interior de distribución de 3x2,5mm libre de halógenos desde cuadro hasta luminaria y circuitado de encendido. Incluso pequeño material, limpieza, andamiaje y medios auxiliares. Totalmente instalado, probado y funcionando.</t>
  </si>
  <si>
    <t>LUMINARIA EMERGENCIA SMART NORMALUX</t>
  </si>
  <si>
    <t>Suministro e instalación de alumbrado de emergencia de Normalux o equivalente: 
Serie Extraplana.
Modelo FA-200L
Flujo luminoso: 220 lm. 
Autonomía 1 h. 
Modo de funcionamiento No permanente. 
Tipo de instalación Superficie o empotrada (mediante kit de empotramiento, F-ME, incluido en precio) 
Fuente de luz Led. 
Batería Ni-Cd 4,8V/750mAh
IP 42. 
IK 04. 
Versión Inteligente Autotest. 
Acabado Blanco. 
Difusor Opal. 
Cuerpo de policarbonato 
Alimentación 230V 50/60 Hz. 
Dimensiones 325 x 134 x 36 mm.
Manufacturado con la regulación UNE 60598-2-22.
Incluso p.p. de replanteo, elementos de soportación y fijación, accesorios de anclaje y conexionado, cajas de distribución y registro, pruebas, pequeño material conexión mediante conductores HO7V uniploaresde 1,5 mm2 bajo tubo de M16  y accesorios.
Incluso p.p. de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medios de elevación, andamiaje, medios auxiliares y limpieza. Totalmente instalado, medida la unidad totalmente instalada, probada y funcionando.</t>
  </si>
  <si>
    <t>Zonas comunes</t>
  </si>
  <si>
    <t>DOWNLIGHT HAT MINI NORMALIT</t>
  </si>
  <si>
    <t>Suministro y montaje de Downlight de empotrar en techo ELIT EL24TB de Normalit o equivalente de las siguientes características:
- TIPO: Downlight redondo.
- Disipador y marco fabricados en fundición de aluminio lacado con resinas epoxi-poliester de alto rendimiento mediante aplicación electrostática y posterior polimerizado.
- Resistente a los rayos UVA y a la corrosión.
- Reflector de plástico técnico de muy alta reflexión.
- Difusor Cristal transparente.
- Acabado blanco.
- UGR&lt;19
- IP 54
- IK 07
- Diámetro 230 mm y 105 mm de altura.
- 2050 lm
- 4000 K de temperatura
- 11,8 W de potencia
- 0,8 kg de peso
- 60000 horas de vida útil L70F10
- 0,95 Factor d potencia
- 92,8% de Rendimiento
- CRI 80
Totalmente instalado, incluso equipo de encendido, lámpara, manguera y tubo libre de halógenos de conexion electrica hasta la caja de derivación, parte proporcional de pequeño material, transporte, montaje y conexionado. Medida la unidad totalmente terminada. Incluso p.p. de limpieza, medios auxiliares, medios de elevación y andamiaje. Totalmente instalado, probado y funcionando.</t>
  </si>
  <si>
    <t>DOWNLIGHT HAT EH14B NORMALIT</t>
  </si>
  <si>
    <t>Suministro y montaje de Downlight de empotrar en techo Nahika Micro WLPRB14DB de Normalit o equivalente de las siguientes características:
- TIPO: Downlight redondo.
- Marco fabricado en fundición de aluminio.
- Lacado con resinas epoxi-poliester de alto rendimiento mediante aplicación electrostática y posterior polimerizado.
- Resistente a los rayos UVA y a la corrosión.
- Acabado blanco.
- UGR&lt;22
- IP 20
- Diámetro 230 mm y 44 mm de altura.
- 1600 lm
- 4000 K de temperatura
- 13 W de potencia
- 0,8 kg de peso
- 50000 horas de vida útil L70F10
- 0,95 Factor d potencia
- 75,1% de Rendimiento
- CRI 80
Totalmente instalado, incluso equipo de encendido, lámpara, manguera y tubo libre de halógenos de conexion electrica hasta la caja de derivación, parte proporcional de pequeño material, transporte, montaje y conexionado. Medida la unidad totalmente terminada. Incluso p.p. de limpieza, medios auxiliares, medios de elevación y andamiaje. Totalmente instalado, probado y funcionando.</t>
  </si>
  <si>
    <t>LUMINARIA HERMETIC LINE DL2H NORMALIT</t>
  </si>
  <si>
    <t>Suministro y montaje de Luminaria estanca de superficie HERMETIC LINE DL2H de Normalit o equivalente de las siguientes características:
- TIPO: Luminaria estanca de superficie
- Fabricado en policarbonato gris con difusor opalino.
- Difusor de policarbonato opal
- Resistente a los rayos UVA y a la corrosión.
- Acabado gris
- UGR&lt;22
- IP 66
- Dimensiones: 690x80x75mm
- 2580 lm
- 4000 K de temperatura
- 19 W de potencia
- 1,3 kg de peso
- 50000 horas de vida útil L70F10
- 0,95 Factor d potencia
- 78,44% de Rendimiento
- CRI 80
Totalmente instalado, incluso equipo de encendido, lámpara, manguera y tubo libre de halógenos de conexion electrica hasta la caja de derivación, parte proporcional de pequeño material, transporte, montaje y conexionado. Medida la unidad totalmente terminada. Incluso p.p. de limpieza, medios auxiliares, medios de elevación y andamiaje. Totalmente instalado, probado y funcionando.</t>
  </si>
  <si>
    <t>PILOTO SEÑALIZACION ROJO VERDE</t>
  </si>
  <si>
    <t>Suministro e instalación de piloto de señalización doble, verde-rojo de Legrand, similar a los existentes, incluyendo pequeño material necesario. Totalmente instalado</t>
  </si>
  <si>
    <t>Control Grabaciones</t>
  </si>
  <si>
    <t>Locutorio Grabaciones</t>
  </si>
  <si>
    <t>CANALETA 400X100 mm TIPO REJIBAND</t>
  </si>
  <si>
    <t>Suministro y colocación de bandeja metálica de varillas electrosoldadeas, con borde de seguridad tipo Rejiband o equivalente, de dimensiones 400x60 mm, galvanizado en caliente, para la conducción de cableado electrico. Incluso p.p. de toma de tierra mediante cable desnudo de cobre de 16 mm., piezas de unión y fijación entre bandejas, piezas de fijación a paramentos horizontales y verticales, formación de curvas, cambios de dirección y sentido, tabiques separadores, bornas de equipotencialidad, placas identificativas, soportes porta luminarias y/o cualquier elemento necesario para la correcta colocación, acabado y fijación de la bandeja. 
Incluso p.p. de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medios de elevación, andamiaje, medios auxiliares y limpieza. Totalmente instalado, conexionado y probado. Totalmente colocado. Según REBT, ITC-BT-21. Medido en su longitud.</t>
  </si>
  <si>
    <t>CANALETA 200X100mm TIPO REJIBAND</t>
  </si>
  <si>
    <t>Suministro y colocación de bandeja metálica de varillas electrosoldadeas, con borde de seguridad tipo Rejiband o equivalente, de dimensiones 200x100 mm, galvanizado en caliente, para la conducción de cableado electrico. Incluso p.p. de toma de tierra mediante cable desnudo de cobre de 16 mm., piezas de unión y fijación entre bandejas, piezas de fijación a paramentos horizontales y verticales, formación de curvas, cambios de dirección y sentido, tabiques separadores, bornas de equipotencialidad, placas identificativas, soportes porta luminarias y/o cualquier elemento necesario para la correcta colocación, acabado y fijación de la bandeja. 
Incluso p.p. de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medios de elevación, andamiaje, medios auxiliares y limpieza. Totalmente instalado, conexionado y probado. Totalmente colocado. Según REBT, ITC-BT-21. Medido en su longitud.</t>
  </si>
  <si>
    <t>Total 02</t>
  </si>
  <si>
    <t>03</t>
  </si>
  <si>
    <t>CLIMATIZACION</t>
  </si>
  <si>
    <t>CONJUNTO SKY AIR ALPHA R-32 DAIKIN ZTXM50R (UNIDAD EXTERIOR E INTERIOR)</t>
  </si>
  <si>
    <t>Suministro y montaje de conjunto conjunto Sky Air Alpha R-32 marca Daikin, modelo ZTXM50R, compuesto por unidad interior de pared de expansión directa, modelo FTXM50R y unidad exterior de sistema partido bomba de calor marca Daikin, modelo RZAG50A, tipo DC Inverter. Capacidad frigorífica / calorífica nominal 5.000 / 6.000 W. Conexiones tubería frigorífica Liq.1/4" y Gas 3/8". Alimentación monofásica I/220V. Rendimientos estacionales SEER/SCOP= 7,41 / 4,6 etiqueta energética refrigeración/calefacción A++/A++. Rango de funcionamiento nominal Frío desde -20 a 52ºC de bulbo seco exterior y Calor desde -20 a 18ºC de temperatura exterior bulbo húmedo.
- Control remoto y termostato para la unidad interior.
- Incluyendo ml necesarios de circuito frigorífico 2 tubos.
- Incluyendo bomba de drenaje.
- Cableado de fuerza y control entre las unidades y modificación en cuadro eléctrico.
Posibilidad de control del equipo mediante aplicación desde móvil o tablet vía wifi. Utiliza refrigerante ecológico R32. 
Totalmente instalada, carga de refrigerante y tubería de conexión entre unidad exterior e interior según fabricante,soporte mediante perfiles metálicos a pared para la unidad exterior, incluso parte proporcional de pasamuros, taladros y conexiones a las redes, conexión de bandeja de condensados con bajantes de saneamiento con manguitos antivibratorios, realizada mediante tubería de las mismas características que la existente DN25 y sifón de botella en la conexión a bajante más cercana, parte proporcional de pequeño material, transporte, montaje, y conexionado eléctrico e hidráulico.Incluso p.p. de limpieza, medios auxiliares, medios de elevación y andamiaje.</t>
  </si>
  <si>
    <t>Dalet</t>
  </si>
  <si>
    <t>LIMPIEZA Y MONTAJE DE REJILLAS RECUPERADAS</t>
  </si>
  <si>
    <t>Limpieza y montaje de rejillas y difusores previamente desmontadas y acopiados. Incluso p.p. de conexiones, pequeño material, medios auxiliares, medios de elevación, andamiaje y limpieza.</t>
  </si>
  <si>
    <t>Difusores</t>
  </si>
  <si>
    <t>Rejillas</t>
  </si>
  <si>
    <t>RECUPERADOR 500 M3/H</t>
  </si>
  <si>
    <t>Suministro y montaje de recuperador de calor de la marca Daikin o similar, de 500 m3/h, aire para el intercambio de calor total, de flujo cruzado de aire (calor latente + perceptible). Ventilación con recuperación entálpica de calor. Incluso pequeño material, montaje, conexion eléctrica y mano de obra.</t>
  </si>
  <si>
    <t>Aire primario</t>
  </si>
  <si>
    <t>CONDUCTO FIBRA</t>
  </si>
  <si>
    <t>Suministro e instalación de conducto autoportante rectangular para la distribución de aire climatizado formado por Climaver A2 Neto de Isover 25mm de espesor o equivalente, constituido por un panel de lana de vidrio hidrofugada, revestido por aluminio (aluminio visto + kraft + malla de refuerzo + velo de vidrio) por el exterior y con un tejido de vidrio negro NETO de alta resistencia mecánica por el interior (tejido Neto), cumpliendo la norma UNE EN 14303 Productos aislantes térmicos para equipos en edificación e instalaciones industriales. Productos manufacturados de lana mineral (MW), con una conductividad térmica de 0,032 W / (m·K), clase de reacción al fuego A2s1d0, valor de coeficiente de absorción acústica 0.85, clase de estanqueidad D y con marcas guía MTR exteriormente. Incluso p.p. de registros de limpieza acordes a RITE, pequeño material, elementos de soportación y fijación.  Totalmente montado, probado y funcionando.Incluso p.p. de replanteo, medios auxiliares, medios de elevación, andamiaje y limpieza.</t>
  </si>
  <si>
    <t>REJILLA RETORNO   315x65</t>
  </si>
  <si>
    <t>Rejilla retorno, modelo KOOLAIR, TROX o similar, de dimensiones aproximadas 315x65 o equivalente, con lamas horizontales regulables, color gris, compuerta de regulación de aire por corredera, con marco decorativo, equipada con marco de montaje, i/ plenum de conexión, accesorios de montaje y sujeción, completamente instalada</t>
  </si>
  <si>
    <t>DIFUSOR CUADRADO 300X300</t>
  </si>
  <si>
    <t>Suministro e instalacion de difusor cuadrado de cuatro direcciones 50-FR-4, KOOLAIR, TROX o similar, en aluminio, con cuello normalizado según norma ISO para montaje en conducto. Incluso conexión, accesorios de montaje y sujeción, medios auxiliares completamente instalado.</t>
  </si>
  <si>
    <t>LIMPIEZA Y PINTURA REJILLA EXTERIOR</t>
  </si>
  <si>
    <t>Limpieza y pintura de rejilla situada en fachada para toma de aire exterior. Incluso pequeño material y medios auxiliares.</t>
  </si>
  <si>
    <t>Rejilla toma de aire exterior fachada</t>
  </si>
  <si>
    <t>PROYECTO Y CALCULO INSTALACION VENTILACION</t>
  </si>
  <si>
    <t>Ingeniería, cálculo y documentación para la tramitación administrativa de la instalación de climatización, incluyendo planos As-Built de la instalación realmente ejecutada, proyecto y dirección de obra firmadas por técnico competente y visadas en el colegio profesional y trámite en la consellería de Industria, incluso gastos de visado y tasas.</t>
  </si>
  <si>
    <t>Total 03</t>
  </si>
  <si>
    <t>04</t>
  </si>
  <si>
    <t>FONTANERIA Y SANEAMIENTO</t>
  </si>
  <si>
    <t>LAVABO I/GRIFERÍA S/ENCIMERA</t>
  </si>
  <si>
    <t>Suministro y montaje de lavabo sobre encimera fenólica, a colocar en superficie, circular o cuadrado de dimensiones aproximadas 50x50cm. Incluso instalación de grifería monomando. Modelo a elegir</t>
  </si>
  <si>
    <t>INODORO GAP ROCA</t>
  </si>
  <si>
    <t>Suministro e instalación de inodoro completo adosado a pared compuesto por taza de altura confort con salida dual, tanque de alimentación inferior con mecanismo de alimentación y mecanismo de doble descarga 4.5/3L, tapa y asiento.Forma cuadrado. Sistema de descarga: arrastre. Tipo de instalación: de pie. Tipo de salida: Dual.Incluye: Taza altura confort adosada a pared con salida dual para inodoro de tanque bajo. Incluye codo de evacuación y juego de fijación. Referencia: 34247C..U; Cisterna de doble descarga 4,5/3L con alimentación inferior para inodoro Referencia: 341470..0; Tapa y asiento para inodoro Referencia: 801470..4; elementos de fijación y desagüe.Totalmente instalado</t>
  </si>
  <si>
    <t>INSTALACIÓN DE FONTANERÍA</t>
  </si>
  <si>
    <t>Suministro y colocacion de punto de agua con tuberias para agua fria y caliente en nueva distribucion en cobre o prolipopileno  de varias diametros, para lavabos, urinarios, wc, Incluyendo llaves de corte y de paso generales. Incluso p.p. de fijaciones, pequeño material y medios auxiliares.</t>
  </si>
  <si>
    <t>INSTALACION DE SANEAMIENTO</t>
  </si>
  <si>
    <t>Sumiistro e instalación de tuberia de PVC de distintos diametros en desagues de puntos de agua, incluso conexión a los aparatos sanitarios y a la red de evacuación general del edificio. Incluso p.p. de prqueño material y medios auxiliares</t>
  </si>
  <si>
    <t>ENCIMERA FENOLICA</t>
  </si>
  <si>
    <t>Suministro e instalación de encimera de tablero aglomerado hidrófugo / fenólico con superficie de color a elegir por Propiedad, parte inferior forrada de material neutro y canto frontal de una sola hoja de estratificado, con formación de hueco, copete, embellecedor y remates. Incluso p.p. de medios auxiliares</t>
  </si>
  <si>
    <t>BARRAS ASIDERO MINUSVALIDOS</t>
  </si>
  <si>
    <t>Suministro e instalacion de juego de barras asidero de minusválidos, formada por apoyabrazos abatible AQUACON PRESSALIT CARE mural ref. RF018 o equivalente, con muelle para retardar la caída, fabricado en aluminio anodizado lacado en color blanco; asidero modelo AQUACON ref. RT102 o equivalente, fabricado en aluminio anodizado y lacado en color blanco, 600 mm de longitud, i/ tacos y tornillos, soportado y anclaje en pared, completamente colocado.</t>
  </si>
  <si>
    <t>CONJUNTO ACCESORIO BAÑO</t>
  </si>
  <si>
    <t>Suministro e instalacion de conjunto de accesorios baños compuesto por portarollos de papel higienico (1 unidad por inodoro),  espejo, en acero inox AISI 304. Completamente instalados</t>
  </si>
  <si>
    <t>INODORO ADAPTADO</t>
  </si>
  <si>
    <t>Taza de inodoro de tanque bajo, con salida para conexión horizontal, asiento elevado y fijación vista, de porcelana sanitaria, acabado termoesmaltado, color blanco, de 360x670x460 mm, con borde de descarga, con cisterna de inodoro, de doble descarga, con conexión de suministro inferior, de porcelana sanitaria, acabado termoesmaltado, color blanco y con asiento y tapa de inodoro, de Duroplast, color blanco. Incluso silicona para sellado de juntas.</t>
  </si>
  <si>
    <t>LAVABO ADAPTADO</t>
  </si>
  <si>
    <t>Suministro y montaje de lavabo exento homologado para minusvalidos, circular o cuadrado de dimensiones aproximadas 50x50cm. Incluso instalación de grifería monomando adaptada para minusvalidos.</t>
  </si>
  <si>
    <t>VERTEDERO GARDA ROCA</t>
  </si>
  <si>
    <t>Suministro e instalación de vertedero de suelo hecho en cerámica de 42 cm con un acabado en color blanco Garda Roca, con salida horizontal, de dimensiones 42 cm de ancho x 44,5 cm de alto x 50 cm de fondo, fabricado en cerámica, instalación de pie a suelo, color blanco</t>
  </si>
  <si>
    <t>Total 04</t>
  </si>
  <si>
    <t>05</t>
  </si>
  <si>
    <t>PROTECCIÓN CONTRA INCENDIOS</t>
  </si>
  <si>
    <t>CARTELERÍA</t>
  </si>
  <si>
    <t>Sustitución cartelería de protección contra incendios adaptada a normativa actual, incluyendo el desmontaje y retirada de la existente. medios auxiliares y pequeño material incluido.</t>
  </si>
  <si>
    <t>Total 05</t>
  </si>
  <si>
    <t>06</t>
  </si>
  <si>
    <t>GESTION DE RESIDUOS</t>
  </si>
  <si>
    <t>GESTION RESIDUOS</t>
  </si>
  <si>
    <t>Partida destinada a la gestión de residuos durante la realización de los trabajos, comprendiendo:
- Carga de RCD sobre contenedor, dúmper o camión pequeño, por medios manuales, a granel, y considerando 2 peones ordinarios en la carga, con selección previa.
- Clasificación de residuos a pie de obra, bien sean de demolición o de construcción o en fracciones, según normativa vigente, realizado por medios manuales.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documentación de gestión de residuos, pago de tasas y/o canon de vertido, cumplimiento de la normativa que regula la gestión de los residuos de construcción y demolición en la Comunidad Autonoma de Andalucía,. Medida la unidad completamente realizada</t>
  </si>
  <si>
    <t>Total 06</t>
  </si>
  <si>
    <t>07</t>
  </si>
  <si>
    <t>CONTROL DE CALIDAD</t>
  </si>
  <si>
    <t>CONTROL CALIDAD</t>
  </si>
  <si>
    <t>En este capítulo se indican aquellos ensayos y pruebas adicionales a lo exigido en normativa vigente (art. 11 de la LOE  y  CTE que indica que todos los productos, equipos y sistemas a incorporar de forma permanente a la obra deberán ir acompañados, como mínimo, para su recepción de albarán y certificado de garantía (este último puede ser prescindible para productos, equipos y sistemas con obligatoriedad de marcado CE)), que deben ser realizados por entidades o laboratorios de control de calidad de la edificación, debidamente homologados y acreditados, distintos e independientes de los realizados por el constructor, y necesarios según indicaciones de la DF y de acuerdo con lo especificado en el proyecto, para garantizar y certificar la calidad de los materiales, calidad de la ejecución y el correcto funcionamiento de las unidades de obras civil e instalaciones ejecutadas. i. p.p. de mano de obra, redacción de plan de control de calidad, coordinación de los trabajos y toma de datos, redacción de informes, material y medios auxiliares necesarios.</t>
  </si>
  <si>
    <t>Total 07</t>
  </si>
  <si>
    <t>08</t>
  </si>
  <si>
    <t>SEGURIDAD Y SALUD</t>
  </si>
  <si>
    <t>Partida destinada a la gestión de la seguridad y salud en la ejecución de los trabajos, incluyendo:
- Instalaciones de bienestar.
- Señalización.
- Equipos de protección individual (casco, guantes, mascarilla antipolvo,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desarrollar. Según RD 1627/1.997. Medida la unidad completamente realizada.</t>
  </si>
  <si>
    <t>Total 08</t>
  </si>
  <si>
    <t>___N___</t>
  </si>
  <si>
    <t>01_01</t>
  </si>
  <si>
    <t>01_01_01</t>
  </si>
  <si>
    <t>01_01_02</t>
  </si>
  <si>
    <t>01_01_03</t>
  </si>
  <si>
    <t>01_01_04</t>
  </si>
  <si>
    <t>01_01_05</t>
  </si>
  <si>
    <t>01_01_06</t>
  </si>
  <si>
    <t>01_01_07</t>
  </si>
  <si>
    <t>01_01_08</t>
  </si>
  <si>
    <t>01_01_09</t>
  </si>
  <si>
    <t>01_01_10</t>
  </si>
  <si>
    <t>01_01_11</t>
  </si>
  <si>
    <t>01_01_12</t>
  </si>
  <si>
    <t>01_01_13</t>
  </si>
  <si>
    <t>01_01_14</t>
  </si>
  <si>
    <t>01_01_15</t>
  </si>
  <si>
    <t>01_01_16</t>
  </si>
  <si>
    <t>01_01_17</t>
  </si>
  <si>
    <t>01_01_18</t>
  </si>
  <si>
    <t>01_01_19</t>
  </si>
  <si>
    <t>01_01_20</t>
  </si>
  <si>
    <t>01_01_21</t>
  </si>
  <si>
    <t>01_01_22</t>
  </si>
  <si>
    <t>01_01_23</t>
  </si>
  <si>
    <t>01_01_24</t>
  </si>
  <si>
    <t>01_01_25</t>
  </si>
  <si>
    <t>01_01_26</t>
  </si>
  <si>
    <t>01_01_27</t>
  </si>
  <si>
    <t>01_01_28</t>
  </si>
  <si>
    <t>01_01_29</t>
  </si>
  <si>
    <t>01_01_30</t>
  </si>
  <si>
    <t>01_01_31</t>
  </si>
  <si>
    <t>01_01_32</t>
  </si>
  <si>
    <t>01_01_33</t>
  </si>
  <si>
    <t>01_01_34</t>
  </si>
  <si>
    <t>01_01_35</t>
  </si>
  <si>
    <t>01_02</t>
  </si>
  <si>
    <t>01_02_01</t>
  </si>
  <si>
    <t>01_02_02</t>
  </si>
  <si>
    <t>01_02_03</t>
  </si>
  <si>
    <t>01_02_04</t>
  </si>
  <si>
    <t>01_02_05</t>
  </si>
  <si>
    <t>01_02_06</t>
  </si>
  <si>
    <t>01_02_07</t>
  </si>
  <si>
    <t>01_02_08</t>
  </si>
  <si>
    <t>01_02_09</t>
  </si>
  <si>
    <t>01_02_10</t>
  </si>
  <si>
    <t>01_02_11</t>
  </si>
  <si>
    <t>01_02_12</t>
  </si>
  <si>
    <t>01_03</t>
  </si>
  <si>
    <t>01_03_01</t>
  </si>
  <si>
    <t>01_03_02</t>
  </si>
  <si>
    <t>01_03_03</t>
  </si>
  <si>
    <t>01_03_04</t>
  </si>
  <si>
    <t>01_03_05</t>
  </si>
  <si>
    <t>01_03_06</t>
  </si>
  <si>
    <t>01_04</t>
  </si>
  <si>
    <t>01_04_01</t>
  </si>
  <si>
    <t>01_04_02</t>
  </si>
  <si>
    <t>01_04_03</t>
  </si>
  <si>
    <t>01_04_04</t>
  </si>
  <si>
    <t>01_04_05</t>
  </si>
  <si>
    <t>01_04_06</t>
  </si>
  <si>
    <t>01_04_07</t>
  </si>
  <si>
    <t>01_04_08</t>
  </si>
  <si>
    <t>01_04_09</t>
  </si>
  <si>
    <t>01_04_10</t>
  </si>
  <si>
    <t>01_04_11</t>
  </si>
  <si>
    <t>01_05</t>
  </si>
  <si>
    <t>01_05_01</t>
  </si>
  <si>
    <t>01_05_02</t>
  </si>
  <si>
    <t>01_05_03</t>
  </si>
  <si>
    <t>01_05_04</t>
  </si>
  <si>
    <t>01_05_05</t>
  </si>
  <si>
    <t>01_05_06</t>
  </si>
  <si>
    <t>01_05_07</t>
  </si>
  <si>
    <t>01_05_08</t>
  </si>
  <si>
    <t>01_05_09</t>
  </si>
  <si>
    <t>01_05_10</t>
  </si>
  <si>
    <t>01_05_11</t>
  </si>
  <si>
    <t>01_05_12</t>
  </si>
  <si>
    <t>01_06</t>
  </si>
  <si>
    <t>01_06_01</t>
  </si>
  <si>
    <t>02_01</t>
  </si>
  <si>
    <t>02_02</t>
  </si>
  <si>
    <t>02_03</t>
  </si>
  <si>
    <t>02_04</t>
  </si>
  <si>
    <t>02_05</t>
  </si>
  <si>
    <t>02_06</t>
  </si>
  <si>
    <t>02_07</t>
  </si>
  <si>
    <t>02_08</t>
  </si>
  <si>
    <t>02_09</t>
  </si>
  <si>
    <t>02_10</t>
  </si>
  <si>
    <t>02_11</t>
  </si>
  <si>
    <t>02_12</t>
  </si>
  <si>
    <t>02_13</t>
  </si>
  <si>
    <t>02_14</t>
  </si>
  <si>
    <t>02_15</t>
  </si>
  <si>
    <t>02_16</t>
  </si>
  <si>
    <t>02_17</t>
  </si>
  <si>
    <t>02_18</t>
  </si>
  <si>
    <t>02_19</t>
  </si>
  <si>
    <t>02_20</t>
  </si>
  <si>
    <t>02_21</t>
  </si>
  <si>
    <t>02_22</t>
  </si>
  <si>
    <t>03_01</t>
  </si>
  <si>
    <t>03_02</t>
  </si>
  <si>
    <t>03_03</t>
  </si>
  <si>
    <t>03_04</t>
  </si>
  <si>
    <t>03_05</t>
  </si>
  <si>
    <t>03_06</t>
  </si>
  <si>
    <t>03_07</t>
  </si>
  <si>
    <t>03_08</t>
  </si>
  <si>
    <t>04_01</t>
  </si>
  <si>
    <t>04_02</t>
  </si>
  <si>
    <t>04_03</t>
  </si>
  <si>
    <t>04_04</t>
  </si>
  <si>
    <t>04_05</t>
  </si>
  <si>
    <t>04_06</t>
  </si>
  <si>
    <t>04_07</t>
  </si>
  <si>
    <t>04_08</t>
  </si>
  <si>
    <t>04_09</t>
  </si>
  <si>
    <t>04_10</t>
  </si>
  <si>
    <t>05_01</t>
  </si>
  <si>
    <t>06_01</t>
  </si>
  <si>
    <t>07_01</t>
  </si>
  <si>
    <t>08_01</t>
  </si>
  <si>
    <t>PRESUPUESTO EJECUCION CONTRATA/IMPORTE OFERTA</t>
  </si>
  <si>
    <t>Fdo:</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</si>
  <si>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Proyecto.</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</si>
  <si>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</si>
  <si>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 xml:space="preserve">ESTA TABLA DESGLOSE PRECIO DE OFERTA SE PRESENTARA EN FORMATO PDF 
</t>
  </si>
  <si>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</si>
  <si>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</si>
  <si>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</si>
  <si>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</si>
  <si>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</si>
  <si>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</si>
  <si>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</si>
  <si>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</si>
  <si>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</si>
  <si>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</si>
  <si>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</si>
  <si>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conforme acredita con Poder.</t>
  </si>
  <si>
    <r>
      <rPr>
        <b/>
        <sz val="11"/>
        <color theme="1"/>
        <rFont val="Calibri"/>
        <family val="2"/>
        <scheme val="minor"/>
      </rPr>
      <t>Se compromete a ejecutar la obra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xml:space="preserve"> señalando como características de su proposición las siguientes:</t>
    </r>
  </si>
  <si>
    <r>
      <t xml:space="preserve">A. El precio máximo ofertado, </t>
    </r>
    <r>
      <rPr>
        <b/>
        <u/>
        <sz val="11"/>
        <color theme="1"/>
        <rFont val="Calibri"/>
        <family val="2"/>
        <scheme val="minor"/>
      </rPr>
      <t>expresado sin IVA</t>
    </r>
    <r>
      <rPr>
        <b/>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</si>
  <si>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</si>
  <si>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</si>
  <si>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</si>
  <si>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t>Las proposiciones económicas no podrán superar el valor estimado indicado en el PCAP cláusula 3ª, sin incluir modificaciones.</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</si>
  <si>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</si>
  <si>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</si>
  <si>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</si>
  <si>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</si>
  <si>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t>“Adecuación Unidad Informativa RTVE ALMERIA”</t>
  </si>
  <si>
    <t>Expediente n.º S/01072/2026</t>
  </si>
  <si>
    <t>S-01072-2026 - Adecuación Unidad Informativa RTVE Almería</t>
  </si>
  <si>
    <t>ImpPres (*)</t>
  </si>
  <si>
    <t>Hall de entrada</t>
  </si>
  <si>
    <t>DESMONTAJE DE VISORES I/AISLAMIENTO INTERIOR ENTRE ELLOS</t>
  </si>
  <si>
    <t>Desmontaje de visores acústicos incluso aislamiento en interior de los mismos. Incluso carga, retirada y transporte en obra destinado para tal efecto (saco, contenedor, camión, etc), transporte a vertedero y cánon de vertido. Incluso p.p. de medios auxiliares, medios de elevación, andamiaje y limpieza. Medida la superficie realmente desmontada. Totalmente desmontado.</t>
  </si>
  <si>
    <t>DESMONTAJE ESQUINEROS DE MADERA EN PARAMENTOS</t>
  </si>
  <si>
    <t>Desmontaje de esquineros protectores en paramentos verticales, incluso saneado de paramento si fuera necesario. incluso limpieza y retirada de escombros a pie de carga, transporte a vertedero o planta de reciclaje y canon de vertido. Con p.p. de medios auxiliares.</t>
  </si>
  <si>
    <t>unidad Informativa</t>
  </si>
  <si>
    <t>01_01_36</t>
  </si>
  <si>
    <t>DESMONTAJE MAMPARA</t>
  </si>
  <si>
    <t>Desmotnaje de mampara existente incluido puertas, vidrios y perfilería y aislamiento</t>
  </si>
  <si>
    <t>Emisora</t>
  </si>
  <si>
    <t>Administraciión</t>
  </si>
  <si>
    <t>t</t>
  </si>
  <si>
    <t>Suministro y montaje de revestimiento acústico de madera ranurada y perforada, compuesto por:
- Panel de madera de densidad media(MDF)de 16mm de espesor, ranurado y perforado, con acabado melaminado a elegir por la Propiedad, tipo INAWOOD de la casa INERCO Acustica o equivalente.
- Tipo perforación: Tipo TP
- Separación ranuras: 16 mm
- Reacción al fuego B-s2 d0
- Cara oculta con velo acústico negro Soundtex o similar.
- Colocación: en pared mediante rastreles de madera 
- Cámara rellena de material absorbente de fibra de poliester Inafiber o equivalente, de 40 mm de espesor, densidad 15kg/m3 y reacción al fuego Bs1d0
- Espesor total 56 mm. (excepto zona bajo visor, para ocultar canaletas, cuyo espesor total es 96 mm anclado con tornillos a los rastreles para su registro)
- Coeficiente de absorción acústica media 0,85
Incluso p.p. de cortes, escuadras, mecanizados en obra para instalaciones (iluminación, rejillas de ventilación, conmutación, tomas de corriente, , etc), con p.p. de medios auxiliares necesarios, cajeados para mecanismos y demás trabajos necesarios para su finalización. Incluido embocaduras y junquillos, perfiles para acabados de embocaduras, tapa lateral de huecos (ventanas, puertas, etc) realizado en tipo INAWOOD liso o equivalente.</t>
  </si>
  <si>
    <t>Suministro y montaje de revestimiento acústico de liso compuesto por:
- Panel de madera de densidad media(MDF)de 16mm de espesor, liso, con acabado melaminado a elegir por la Propiedad, tipo INAWOOD de la casa INERCO Acustica o equivalente.
- Reacción al fuego B-s2 d0
- Cara oculta con velo acústico negro Soundtex o similar.
- Colocación: en pared mediante rastreles de madera 
- Cámara rellena de material absorbente de fibra de poliester Inafiber-F40 o equivalente, de 40 mm de espesor, densidad 15kg/m3 y reacción al fuego Bs1d0.
- Espesor total 56 mm.
- Coeficiente de absorción acústica media 0,85
Incluso p.p. de cortes, escuadras, mecanizados en obra para instalaciones (iluminación, rejillas de ventilación, conmutación, tomas de corriente, , etc), rastrel realizado con panel tipo INAWOOD ranurado o equivalente como fondo de entrecalle de separación del panel ranurado y liso según detalles de proyecto, medios auxiliares necesarios, cajeados para mecanismos y demás trabajos necesarios para su finalización. Incluido embocaduras y junquillos, perfiles para acabados de embocaduras, tapa lateral de huecos (ventanas, puertas, etc) realizado en tipo INAWOOD liso o equivalente.</t>
  </si>
  <si>
    <t>Suministro y montaje de tapa lateral de huecos (visores acústicos, puertas,...) realizado en tablero liso tipo INAWOOD de la casa IINERCO Acustica o similar, liso en Arce, a definir por la Propiedad.
Incluso p.p. de limpieza,medios auxiliares, medios de elevación, pequeño material, y cualquier otro elemento para la completa y correcta ejecución de la partida.</t>
  </si>
  <si>
    <t>AYUDAS ALBAÑILERÍA A LAS INSTALACIONES (#)</t>
  </si>
  <si>
    <t>AYUDAS ALBAÑILERÍA OTROS OFICIOS (#)</t>
  </si>
  <si>
    <t>FALSO TECHO YESO LAMINADO</t>
  </si>
  <si>
    <t>Suministro y colocación de falso techo de cartón, colocado sobre una estructura oculta de acero galvanizado, formada por perfiles T/C de 47 mm cada 40 cm, i/replanteo auxiliar, accesorios de fijación, nivelación y repaso de juntas con cinta y pasta y montaje. Incluso cortes necesarios para las instalaciones previstas. Totalmente terminado s/NTE-RTC, CTE y ATEDY. I. medios auxiliares y limpieza.</t>
  </si>
  <si>
    <t>01_04_12</t>
  </si>
  <si>
    <t>VISOR ACUSTICO</t>
  </si>
  <si>
    <t>Visores acústicos modelo VR-2 de INASEL de Dim. igual a las existentes. Fabricados en estructura tubular de acero tratado montado en marcos flotantes independientes, con relleno de marco de materia_x0002_les aislantes-amortiguantes, montados independientes cada uno de los vidrios, de espesores y características físicas diferentes. Con una unidad en vidrio tipo Stadip 6+6 y otra en vidrio monolitico de 10 mm., con inclinación de 4°, al objeto de evitar ondas estaciona_x0002_rias. Vidrios incluidos. Incluye bandeja absorbente perimetral entre marcos de visor, realizada en base a chapa multiperforada de 0,8 mm. de espesor, con relleno de material absorbente. Acabado en imprimación antioxidante. El aislamiento acústico conseguido con esta solución depende de la distancia entre vidrios, siendo el aislamiento estandar superior a 50 dB. Incluidos medios auxiliares necesarios y material complementario. Incluso medios auxiliares, replanteo, montaje y pequeño material</t>
  </si>
  <si>
    <t>01_04_13</t>
  </si>
  <si>
    <t>MAMPARA MIXTA i/ PUERTAS</t>
  </si>
  <si>
    <t>Suministro e instalación de mampara mixta tipo IT-85 MILAN, consistente en tabique divisorio mixto en alzado Madera-Cristal de
85mm. (Madera a 900 resto vidrio a techo) de espesor en modulación vertical variable hasta un ancho máximo de 1200mm. con mamapara serie IT-85 mod. Milan de IT sistemas formado por estructura interior oculta de aluminio extrusionado formada por bastidor perimetral con juntas de estanqueidad de neopreno anclado a elemento
resistente y sistema de pilarotes y travesaños fijados mediante tensores de acero a bastidor perimetral, con canal vista de neopreno
en terminación estándar entre módulos. Rodapié visto de aluminio
en acabado anodizado o lacado estándar, calidad EN-AW-6060. Paneles de aglomerado de 16mm. de espesor por ambas caras del tabique, revestidos con lámina de vinilo de 0,2mm., en acabado a elegir, fijados a la estructura portante-14323. Cercos de cristal por ambas caras de 16mm. de espesor formados por luna de vidrio de
5mm. de espesor, montada sobre bastidor perimetral de aluminio en
acabado anodizado o lacado estándar, fijados a la estructura portante de aluminio mediante tetones de acero embutidos a presión. Aislamiento acústico en cámara interior formado por lana mineral de
50mm.de espesor y densidad media. Incluidos todos los elementos
necesarios para su instalación.
Incluso p.p. de cortes, remates y medios auxiliares y puertas de paso</t>
  </si>
  <si>
    <t>ESQUINEROS PROTECTORES EN PARAMENTOS</t>
  </si>
  <si>
    <t>Reposicion de esquineros protectores en paramentos verticales de aluminio igual que el rodapie.</t>
  </si>
  <si>
    <t>02_23</t>
  </si>
  <si>
    <t>AYUDA INSTALACION TECNICA CONTROLES LOCUTORIOS</t>
  </si>
  <si>
    <t>Ayuda instalacion tecnica electrica, audio, voz, datos etc en controles y locutorios</t>
  </si>
  <si>
    <t xml:space="preserve">	PRESUPUESTO EJECUCION MATERIAL</t>
  </si>
  <si>
    <r>
      <t>Gastos Generales</t>
    </r>
    <r>
      <rPr>
        <b/>
        <sz val="8"/>
        <color rgb="FFFF0000"/>
        <rFont val="Calibri"/>
        <family val="2"/>
        <scheme val="minor"/>
      </rPr>
      <t xml:space="preserve"> xx</t>
    </r>
    <r>
      <rPr>
        <b/>
        <sz val="8"/>
        <color rgb="FF000000"/>
        <rFont val="Calibri"/>
        <family val="2"/>
        <scheme val="minor"/>
      </rPr>
      <t xml:space="preserve"> % (a)</t>
    </r>
  </si>
  <si>
    <r>
      <t>Beneficio Industrial</t>
    </r>
    <r>
      <rPr>
        <b/>
        <sz val="8"/>
        <color rgb="FFFF0000"/>
        <rFont val="Calibri"/>
        <family val="2"/>
        <scheme val="minor"/>
      </rPr>
      <t xml:space="preserve"> xx</t>
    </r>
    <r>
      <rPr>
        <b/>
        <sz val="8"/>
        <color rgb="FF000000"/>
        <rFont val="Calibri"/>
        <family val="2"/>
        <scheme val="minor"/>
      </rPr>
      <t xml:space="preserve"> % (b)</t>
    </r>
  </si>
  <si>
    <t>(#) El importe de las partidas 01.02.11 y 01.02.12 es una cantidad fija, no se puede variar y debe ser mantenido en la tabla y sumado en el total de la oferta.
Si se detallan importes de Gastos Generales (GG) y Beneficio Industrial (BI) en columna ImpPres, las partidas 01.02.11 y 01.02.12  se ofertarán, respectivamente, por 3.258,00 € y 7983,19 €; si no se detallan importes en (a) y (b) las partidas 01.02.11 y 01.02.12  se ofertarán, respectivamente, por 3.877,02 € y 9.500,00 incluyendo un 13 % de Gastos Generales y un 6% de Beneficio industrial), si en los precios unitarios ofertados se incluyesen % distintos a los indicados, se indicarán expresamente los % aplicados en columna Pres. y las partidas 01.02.11 y 01.02.12 se incrementarán según los porcentajes aplicados al resto de la oferta.</t>
  </si>
  <si>
    <r>
      <rPr>
        <b/>
        <sz val="8"/>
        <color rgb="FFFF0000"/>
        <rFont val="Calibri"/>
        <family val="2"/>
        <scheme val="minor"/>
      </rPr>
      <t xml:space="preserve">(a) (b) </t>
    </r>
    <r>
      <rPr>
        <b/>
        <sz val="8"/>
        <color theme="1"/>
        <rFont val="Calibri"/>
        <family val="2"/>
        <scheme val="minor"/>
      </rPr>
      <t>Cuando no se indiquen otros porcentajes se entenderá que quedan incluidos en el precio de la oferta el 13% de Gastos Generales y el 6% de Beneficio Industrial</t>
    </r>
  </si>
  <si>
    <t>(*) Deberán presupuestarse todas las partidas de los capítulos 01 a 08. En caso de incluirse alguna partida con importe cero se considerará ofertada SIN COSTE para CRTVE.</t>
  </si>
  <si>
    <t>HAY TRES FORMAS DE OFERTAR LAS PARTIDAS FIJAS, QUE APARECEN EN AZUL Y SON, en este expediente, según mediciones:</t>
  </si>
  <si>
    <t>1)</t>
  </si>
  <si>
    <t>PARTIDAS FIJAS CON GASTOS GENERALES (13 %) Y BENEFICIO INDUSTRIAL (6 %) INCLUIDOS EN CADA PARTIDA</t>
  </si>
  <si>
    <t xml:space="preserve">No se detalla NINGUN importe en G.G.-B.I. (AUTOMATICAMENTE se asume por defecto GG 13%- BI 6%) </t>
  </si>
  <si>
    <r>
      <t>Gastos Generales</t>
    </r>
    <r>
      <rPr>
        <b/>
        <sz val="8"/>
        <color rgb="FFFF0000"/>
        <rFont val="Calibri"/>
        <family val="2"/>
        <scheme val="minor"/>
      </rPr>
      <t xml:space="preserve"> xx</t>
    </r>
    <r>
      <rPr>
        <b/>
        <sz val="8"/>
        <color rgb="FF000000"/>
        <rFont val="Calibri"/>
        <family val="2"/>
        <scheme val="minor"/>
      </rPr>
      <t xml:space="preserve"> %</t>
    </r>
    <r>
      <rPr>
        <b/>
        <sz val="8"/>
        <color rgb="FFFF0000"/>
        <rFont val="Calibri"/>
        <family val="2"/>
        <scheme val="minor"/>
      </rPr>
      <t xml:space="preserve"> (a)</t>
    </r>
  </si>
  <si>
    <t>13 %</t>
  </si>
  <si>
    <t>SIN IMPORTE</t>
  </si>
  <si>
    <r>
      <t>Beneficio Industrial</t>
    </r>
    <r>
      <rPr>
        <b/>
        <sz val="8"/>
        <color rgb="FFFF0000"/>
        <rFont val="Calibri"/>
        <family val="2"/>
        <scheme val="minor"/>
      </rPr>
      <t xml:space="preserve"> yy</t>
    </r>
    <r>
      <rPr>
        <b/>
        <sz val="8"/>
        <color rgb="FF000000"/>
        <rFont val="Calibri"/>
        <family val="2"/>
        <scheme val="minor"/>
      </rPr>
      <t xml:space="preserve"> % </t>
    </r>
    <r>
      <rPr>
        <b/>
        <sz val="8"/>
        <color rgb="FFFF0000"/>
        <rFont val="Calibri"/>
        <family val="2"/>
        <scheme val="minor"/>
      </rPr>
      <t>(b)</t>
    </r>
  </si>
  <si>
    <t xml:space="preserve"> 6 %</t>
  </si>
  <si>
    <t>LAS PARTIDAS FIJAS APARECERAN REGISTRADAS POR EL IMPORTE QUE FIGURA EN MEDICIONES DE PLIEGO TECNICO + 19 %</t>
  </si>
  <si>
    <t>2)</t>
  </si>
  <si>
    <t>PARTIDAS FIJAS SIN GASTOS GENERALES NI BENEFICIO INDUSTRIAL (importe recogido en mediciones de Anexo a Pliego Técnico)</t>
  </si>
  <si>
    <t>Se detalla importe total de GG-BI POR EL LICITADOR</t>
  </si>
  <si>
    <t>xx %</t>
  </si>
  <si>
    <t>IMPORTE TOTAL GG</t>
  </si>
  <si>
    <t xml:space="preserve"> yy %</t>
  </si>
  <si>
    <t>IMPORTE TOTAL BI</t>
  </si>
  <si>
    <t>(a) (b) los porcentajes xx% , yy % se recalculan AUTOMATICAMETNE (no tienen que ser 13 % y 6 % propuestos por defecto)</t>
  </si>
  <si>
    <t>LAS PARTIDAS FIJAS APARECERAN REGISTRADAS POR EL IMPORTE QUE FIGURA EN MEDICIONES DE PLIEGO TECNICO (sin G.G. ni B.I.)</t>
  </si>
  <si>
    <t>3)</t>
  </si>
  <si>
    <t>PARTIDAS FIJAS CON GASTOS GENERALES Y/O BENEFICIO INDUSTRIAL DISTINTOS A 13 % y 6 % INCLUIDOS EN CADA PARTIDA</t>
  </si>
  <si>
    <t>No se detalla NINGUN importe en GG-BI y EL LICITADOR detalla en celdas en verde el % de GG y BI incluido que aplica en cada partida ofertada</t>
  </si>
  <si>
    <t>XX  %</t>
  </si>
  <si>
    <t>YY  %</t>
  </si>
  <si>
    <t>LAS PARTIDAS FIJAS APARECERAN REGISTRADAS POR EL IMPORTE QUE FIGURA EN MEDICIONES DE PLIEGO TECNICO + los porcentajes XX % e YY % incluidos por licitador en las partidas no fijas</t>
  </si>
  <si>
    <t>EJEMPLO CON PORCENTAJE GG 10 % Y BI 5 %</t>
  </si>
  <si>
    <t>SE COMPLETA ASI EL DETALLE DE G.G. Y B.I.</t>
  </si>
  <si>
    <t>LAS PARTIDAS FIJAS APARECERAN OFERTADAS ASÍ (AUTOMATICAMENTE)</t>
  </si>
  <si>
    <t>NOTA MUY IMPORTANTE:</t>
  </si>
  <si>
    <t>SI SE INCLUYEN EN CADA PARTIDA UNOS PORCENTAJES DIFERENTES AL 13 % GASTOS GENERALES Y/O 6 % BENEFICIO INDUSTRIAL</t>
  </si>
  <si>
    <r>
      <t xml:space="preserve">DEBEN CUMPLIMENTARSE </t>
    </r>
    <r>
      <rPr>
        <b/>
        <sz val="11"/>
        <color rgb="FFFF0000"/>
        <rFont val="Calibri"/>
        <family val="2"/>
        <scheme val="minor"/>
      </rPr>
      <t>LOS DOS PORCENTAJES</t>
    </r>
    <r>
      <rPr>
        <b/>
        <sz val="11"/>
        <rFont val="Calibri"/>
        <family val="2"/>
        <scheme val="minor"/>
      </rPr>
      <t xml:space="preserve"> UTILIZADOS </t>
    </r>
    <r>
      <rPr>
        <b/>
        <sz val="11"/>
        <color rgb="FFFF0000"/>
        <rFont val="Calibri"/>
        <family val="2"/>
        <scheme val="minor"/>
      </rPr>
      <t>EN CELDAS VERDES</t>
    </r>
    <r>
      <rPr>
        <b/>
        <sz val="11"/>
        <rFont val="Calibri"/>
        <family val="2"/>
        <scheme val="minor"/>
      </rPr>
      <t xml:space="preserve"> CORRESPONDIENTES (AUNQUE ALGUNO </t>
    </r>
  </si>
  <si>
    <t>DE ELLOS SEA COINCIDENTE CON  LOS INDICADOS), SI NO SE CUMPLIMENTAN LOS DOS % EL CALCULO DE LA PARTIDA FIJA NO SERA CORRECTO</t>
  </si>
  <si>
    <t>y el TOTAL OFERTA mostraría un mensaje de error.</t>
  </si>
  <si>
    <t>Gastos Generales xx % (a)</t>
  </si>
  <si>
    <t>Beneficio Industrial yy % (b)</t>
  </si>
  <si>
    <t>importe BI</t>
  </si>
  <si>
    <t>PRESUPUESTO EJECUCIÓN CONTRATA / TOTAL OFERTA</t>
  </si>
  <si>
    <t>ERROR: revisar % GG-BI incluidos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</si>
</sst>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0"/>
  </numFmts>
  <fonts count="33" x14ac:knownFonts="1">
    <font>
      <sz val="11"/>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b/>
      <sz val="8"/>
      <color rgb="FF0000FF"/>
      <name val="Calibri"/>
      <family val="2"/>
      <scheme val="minor"/>
    </font>
    <font>
      <sz val="8"/>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i/>
      <sz val="8"/>
      <color theme="1"/>
      <name val="Calibri"/>
      <family val="2"/>
      <scheme val="minor"/>
    </font>
    <font>
      <b/>
      <sz val="11"/>
      <color theme="1"/>
      <name val="Calibri"/>
      <family val="2"/>
      <scheme val="minor"/>
    </font>
    <font>
      <sz val="10"/>
      <color theme="1"/>
      <name val="Calibri"/>
      <family val="2"/>
      <scheme val="minor"/>
    </font>
    <font>
      <i/>
      <sz val="11"/>
      <color theme="1"/>
      <name val="Calibri"/>
      <family val="2"/>
      <scheme val="minor"/>
    </font>
    <font>
      <b/>
      <sz val="10"/>
      <color theme="1"/>
      <name val="Calibri"/>
      <family val="2"/>
      <scheme val="minor"/>
    </font>
    <font>
      <b/>
      <sz val="16"/>
      <color rgb="FFFF0000"/>
      <name val="Calibri"/>
      <family val="2"/>
      <scheme val="minor"/>
    </font>
    <font>
      <b/>
      <sz val="8"/>
      <color rgb="FF000000"/>
      <name val="Calibri"/>
      <family val="2"/>
      <scheme val="minor"/>
    </font>
    <font>
      <b/>
      <sz val="8"/>
      <color rgb="FFFF0000"/>
      <name val="Calibri"/>
      <family val="2"/>
      <scheme val="minor"/>
    </font>
    <font>
      <sz val="8"/>
      <color rgb="FFFF0000"/>
      <name val="Calibri"/>
      <family val="2"/>
      <scheme val="minor"/>
    </font>
    <font>
      <b/>
      <sz val="10"/>
      <color theme="1"/>
      <name val="Calibri"/>
      <family val="2"/>
    </font>
    <font>
      <b/>
      <u/>
      <sz val="10"/>
      <color rgb="FFFF0000"/>
      <name val="Calibri"/>
      <family val="2"/>
    </font>
    <font>
      <b/>
      <sz val="14"/>
      <name val="Calibri"/>
      <family val="2"/>
      <scheme val="minor"/>
    </font>
    <font>
      <b/>
      <sz val="10"/>
      <color rgb="FFE36C0A"/>
      <name val="Calibri"/>
      <family val="2"/>
      <scheme val="minor"/>
    </font>
    <font>
      <b/>
      <sz val="14"/>
      <color rgb="FFE36C0A"/>
      <name val="Calibri"/>
      <family val="2"/>
      <scheme val="minor"/>
    </font>
    <font>
      <b/>
      <u/>
      <sz val="11"/>
      <color theme="1"/>
      <name val="Calibri"/>
      <family val="2"/>
      <scheme val="minor"/>
    </font>
    <font>
      <sz val="8"/>
      <color theme="0"/>
      <name val="Calibri"/>
      <family val="2"/>
      <scheme val="minor"/>
    </font>
    <font>
      <b/>
      <i/>
      <sz val="11"/>
      <color rgb="FFFF0000"/>
      <name val="Calibri"/>
      <family val="2"/>
      <scheme val="minor"/>
    </font>
    <font>
      <b/>
      <sz val="8"/>
      <color rgb="FF0070C0"/>
      <name val="Calibri"/>
      <family val="2"/>
      <scheme val="minor"/>
    </font>
    <font>
      <b/>
      <sz val="11"/>
      <color rgb="FFFF0000"/>
      <name val="Calibri"/>
      <family val="2"/>
      <scheme val="minor"/>
    </font>
    <font>
      <b/>
      <sz val="9"/>
      <color rgb="FFFF0000"/>
      <name val="Calibri"/>
      <family val="2"/>
      <scheme val="minor"/>
    </font>
    <font>
      <b/>
      <sz val="10"/>
      <color rgb="FFFF0000"/>
      <name val="Calibri"/>
      <family val="2"/>
      <scheme val="minor"/>
    </font>
    <font>
      <b/>
      <sz val="18"/>
      <color theme="1"/>
      <name val="Calibri"/>
      <family val="2"/>
      <scheme val="minor"/>
    </font>
    <font>
      <b/>
      <sz val="11"/>
      <name val="Calibri"/>
      <family val="2"/>
      <scheme val="minor"/>
    </font>
  </fonts>
  <fills count="11">
    <fill>
      <patternFill patternType="none"/>
    </fill>
    <fill>
      <patternFill patternType="gray125"/>
    </fill>
    <fill>
      <patternFill patternType="solid">
        <fgColor rgb="FFB4CBE0"/>
        <bgColor indexed="64"/>
      </patternFill>
    </fill>
    <fill>
      <patternFill patternType="solid">
        <fgColor rgb="FFC2D5E7"/>
        <bgColor indexed="64"/>
      </patternFill>
    </fill>
    <fill>
      <patternFill patternType="solid">
        <fgColor rgb="FFF0F0F0"/>
        <bgColor indexed="64"/>
      </patternFill>
    </fill>
    <fill>
      <patternFill patternType="solid">
        <fgColor rgb="FFFFFFCC"/>
        <bgColor indexed="64"/>
      </patternFill>
    </fill>
    <fill>
      <patternFill patternType="solid">
        <fgColor rgb="FFFFFF99"/>
        <bgColor indexed="64"/>
      </patternFill>
    </fill>
    <fill>
      <patternFill patternType="solid">
        <fgColor theme="0"/>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rgb="FFFF0000"/>
        <bgColor indexed="64"/>
      </patternFill>
    </fill>
  </fills>
  <borders count="18">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indexed="64"/>
      </left>
      <right/>
      <top style="thin">
        <color auto="1"/>
      </top>
      <bottom style="thin">
        <color auto="1"/>
      </bottom>
      <diagonal/>
    </border>
    <border>
      <left/>
      <right style="thin">
        <color indexed="64"/>
      </right>
      <top style="thin">
        <color auto="1"/>
      </top>
      <bottom style="thin">
        <color auto="1"/>
      </bottom>
      <diagonal/>
    </border>
    <border>
      <left style="thin">
        <color indexed="64"/>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style="thin">
        <color indexed="64"/>
      </bottom>
      <diagonal/>
    </border>
  </borders>
  <cellStyleXfs count="1">
    <xf numFmtId="0" fontId="0" fillId="0" borderId="0"/>
  </cellStyleXfs>
  <cellXfs count="184">
    <xf numFmtId="0" fontId="0" fillId="0" borderId="0" xfId="0"/>
    <xf numFmtId="4" fontId="8" fillId="5" borderId="1" xfId="0" applyNumberFormat="1" applyFont="1" applyFill="1" applyBorder="1" applyAlignment="1" applyProtection="1">
      <alignment vertical="top"/>
      <protection locked="0"/>
    </xf>
    <xf numFmtId="4" fontId="8" fillId="0" borderId="2" xfId="0" applyNumberFormat="1" applyFont="1" applyBorder="1" applyAlignment="1" applyProtection="1">
      <alignment vertical="top"/>
    </xf>
    <xf numFmtId="4" fontId="8" fillId="5" borderId="1" xfId="0" applyNumberFormat="1" applyFont="1" applyFill="1" applyBorder="1" applyAlignment="1" applyProtection="1">
      <alignment vertical="top"/>
    </xf>
    <xf numFmtId="0" fontId="16" fillId="0" borderId="0" xfId="0" applyFont="1" applyBorder="1" applyAlignment="1" applyProtection="1">
      <alignment horizontal="right" vertical="center" wrapText="1"/>
    </xf>
    <xf numFmtId="0" fontId="8" fillId="0" borderId="0" xfId="0" applyFont="1" applyBorder="1" applyAlignment="1" applyProtection="1">
      <alignment horizontal="left" vertical="top" wrapText="1"/>
    </xf>
    <xf numFmtId="0" fontId="0" fillId="0" borderId="0" xfId="0" applyProtection="1"/>
    <xf numFmtId="0" fontId="0" fillId="0" borderId="0" xfId="0" applyBorder="1" applyAlignment="1" applyProtection="1">
      <alignment vertical="top"/>
    </xf>
    <xf numFmtId="0" fontId="6" fillId="0" borderId="0" xfId="0" applyFont="1" applyProtection="1"/>
    <xf numFmtId="4" fontId="0" fillId="0" borderId="0" xfId="0" applyNumberFormat="1" applyProtection="1"/>
    <xf numFmtId="0" fontId="0" fillId="0" borderId="0" xfId="0" applyBorder="1" applyProtection="1"/>
    <xf numFmtId="0" fontId="6" fillId="0" borderId="0" xfId="0" applyFont="1" applyBorder="1" applyProtection="1"/>
    <xf numFmtId="0" fontId="21" fillId="0" borderId="0" xfId="0" applyFont="1" applyAlignment="1" applyProtection="1">
      <alignment vertical="top"/>
    </xf>
    <xf numFmtId="0" fontId="0" fillId="0" borderId="0" xfId="0" applyFill="1" applyProtection="1"/>
    <xf numFmtId="2" fontId="0" fillId="0" borderId="0" xfId="0" applyNumberFormat="1" applyProtection="1"/>
    <xf numFmtId="0" fontId="0" fillId="0" borderId="0" xfId="0" applyAlignment="1" applyProtection="1">
      <alignment vertical="top"/>
    </xf>
    <xf numFmtId="0" fontId="12" fillId="0" borderId="0" xfId="0" applyFont="1" applyProtection="1"/>
    <xf numFmtId="0" fontId="14" fillId="0" borderId="0" xfId="0" applyFont="1" applyProtection="1"/>
    <xf numFmtId="0" fontId="22" fillId="0" borderId="0" xfId="0" applyFont="1" applyAlignment="1" applyProtection="1">
      <alignment horizontal="right" vertical="center"/>
    </xf>
    <xf numFmtId="0" fontId="22" fillId="0" borderId="0" xfId="0" applyFont="1" applyAlignment="1" applyProtection="1">
      <alignment horizontal="right"/>
    </xf>
    <xf numFmtId="0" fontId="0" fillId="5" borderId="0" xfId="0" applyFill="1" applyAlignment="1" applyProtection="1">
      <alignment horizontal="left" vertical="top" shrinkToFit="1"/>
      <protection locked="0"/>
    </xf>
    <xf numFmtId="0" fontId="0" fillId="0" borderId="0" xfId="0" applyAlignment="1" applyProtection="1">
      <alignment horizontal="left" vertical="top"/>
    </xf>
    <xf numFmtId="0" fontId="10" fillId="0" borderId="0" xfId="0" applyFont="1" applyAlignment="1" applyProtection="1">
      <alignment horizontal="left" vertical="top"/>
    </xf>
    <xf numFmtId="0" fontId="0" fillId="5" borderId="0" xfId="0" applyFill="1" applyAlignment="1" applyProtection="1">
      <alignment vertical="top" shrinkToFit="1"/>
      <protection locked="0"/>
    </xf>
    <xf numFmtId="0" fontId="10" fillId="0" borderId="0" xfId="0" applyFont="1" applyAlignment="1" applyProtection="1">
      <alignment vertical="top"/>
    </xf>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11" fillId="0" borderId="0" xfId="0" applyFont="1" applyAlignment="1" applyProtection="1">
      <alignment vertical="top"/>
    </xf>
    <xf numFmtId="0" fontId="13" fillId="0" borderId="0" xfId="0" applyFont="1" applyProtection="1"/>
    <xf numFmtId="0" fontId="0" fillId="0" borderId="0" xfId="0" applyAlignment="1" applyProtection="1">
      <alignment horizontal="justify" vertical="top" wrapText="1"/>
    </xf>
    <xf numFmtId="0" fontId="0" fillId="0" borderId="13" xfId="0" applyBorder="1" applyAlignment="1" applyProtection="1">
      <alignment horizontal="center" wrapText="1"/>
      <protection locked="0"/>
    </xf>
    <xf numFmtId="0" fontId="0" fillId="0" borderId="0" xfId="0" applyAlignment="1" applyProtection="1">
      <alignment horizontal="center" vertical="top"/>
    </xf>
    <xf numFmtId="0" fontId="0" fillId="5" borderId="0" xfId="0" applyFill="1" applyAlignment="1" applyProtection="1">
      <alignment horizontal="center" vertical="top" shrinkToFit="1"/>
      <protection locked="0"/>
    </xf>
    <xf numFmtId="0" fontId="0" fillId="0" borderId="0" xfId="0" applyAlignment="1" applyProtection="1">
      <alignment horizontal="left" vertical="top" wrapText="1"/>
    </xf>
    <xf numFmtId="4" fontId="11" fillId="6" borderId="0" xfId="0" applyNumberFormat="1" applyFont="1" applyFill="1" applyAlignment="1" applyProtection="1">
      <alignment horizontal="center" vertical="top" shrinkToFit="1"/>
    </xf>
    <xf numFmtId="0" fontId="11" fillId="6" borderId="0" xfId="0" applyFont="1" applyFill="1" applyAlignment="1" applyProtection="1">
      <alignment horizontal="center" vertical="top" shrinkToFit="1"/>
    </xf>
    <xf numFmtId="0" fontId="15" fillId="0" borderId="0" xfId="0" applyFont="1" applyAlignment="1" applyProtection="1">
      <alignment horizontal="center" vertical="top" wrapText="1"/>
    </xf>
    <xf numFmtId="0" fontId="23" fillId="0" borderId="0" xfId="0" applyFont="1" applyAlignment="1" applyProtection="1">
      <alignment horizontal="center"/>
    </xf>
    <xf numFmtId="0" fontId="0" fillId="5" borderId="0" xfId="0" applyFill="1" applyAlignment="1" applyProtection="1">
      <alignment horizontal="left" vertical="top" shrinkToFit="1"/>
      <protection locked="0"/>
    </xf>
    <xf numFmtId="0" fontId="10" fillId="0" borderId="0" xfId="0" applyFont="1" applyAlignment="1" applyProtection="1">
      <alignment horizontal="left" vertical="top"/>
    </xf>
    <xf numFmtId="0" fontId="16" fillId="0" borderId="2" xfId="0" applyFont="1" applyBorder="1" applyAlignment="1" applyProtection="1">
      <alignment horizontal="right" vertical="center" wrapText="1"/>
    </xf>
    <xf numFmtId="0" fontId="16" fillId="0" borderId="5" xfId="0" applyFont="1" applyBorder="1" applyAlignment="1" applyProtection="1">
      <alignment horizontal="right" vertical="center" wrapText="1"/>
    </xf>
    <xf numFmtId="0" fontId="16" fillId="0" borderId="0" xfId="0" applyFont="1" applyBorder="1" applyAlignment="1" applyProtection="1">
      <alignment horizontal="right" vertical="center" wrapText="1"/>
    </xf>
    <xf numFmtId="0" fontId="16" fillId="0" borderId="9" xfId="0" applyFont="1" applyBorder="1" applyAlignment="1" applyProtection="1">
      <alignment horizontal="right" vertical="center" wrapText="1"/>
    </xf>
    <xf numFmtId="0" fontId="3" fillId="0" borderId="0" xfId="0" applyFont="1" applyBorder="1" applyAlignment="1" applyProtection="1">
      <alignment horizontal="left" vertical="top" wrapText="1"/>
    </xf>
    <xf numFmtId="0" fontId="8" fillId="0" borderId="0" xfId="0" applyFont="1" applyBorder="1" applyAlignment="1" applyProtection="1">
      <alignment horizontal="left" vertical="top" wrapText="1"/>
    </xf>
    <xf numFmtId="0" fontId="0" fillId="5" borderId="13" xfId="0" applyFill="1" applyBorder="1" applyAlignment="1" applyProtection="1">
      <alignment horizontal="center" vertical="top"/>
      <protection locked="0"/>
    </xf>
    <xf numFmtId="0" fontId="15" fillId="0" borderId="0" xfId="0" applyFont="1" applyBorder="1" applyAlignment="1" applyProtection="1">
      <alignment horizontal="center" vertical="center" wrapText="1"/>
    </xf>
    <xf numFmtId="0" fontId="19" fillId="0" borderId="14" xfId="0" applyFont="1" applyBorder="1" applyAlignment="1" applyProtection="1">
      <alignment horizontal="justify" vertical="top" wrapText="1"/>
    </xf>
    <xf numFmtId="0" fontId="19" fillId="0" borderId="15" xfId="0" applyFont="1" applyBorder="1" applyAlignment="1" applyProtection="1">
      <alignment horizontal="justify" vertical="top" wrapText="1"/>
    </xf>
    <xf numFmtId="0" fontId="19" fillId="0" borderId="16" xfId="0" applyFont="1" applyBorder="1" applyAlignment="1" applyProtection="1">
      <alignment horizontal="justify" vertical="top" wrapText="1"/>
    </xf>
    <xf numFmtId="10" fontId="18" fillId="5" borderId="6" xfId="0" applyNumberFormat="1" applyFont="1" applyFill="1" applyBorder="1" applyAlignment="1" applyProtection="1">
      <alignment horizontal="right" vertical="center"/>
    </xf>
    <xf numFmtId="10" fontId="18" fillId="9" borderId="7" xfId="0" applyNumberFormat="1" applyFont="1" applyFill="1" applyBorder="1" applyAlignment="1" applyProtection="1">
      <alignment horizontal="right" vertical="center" indent="4"/>
      <protection locked="0"/>
    </xf>
    <xf numFmtId="10" fontId="18" fillId="5" borderId="4" xfId="0" applyNumberFormat="1" applyFont="1" applyFill="1" applyBorder="1" applyAlignment="1" applyProtection="1">
      <alignment horizontal="right" vertical="center"/>
    </xf>
    <xf numFmtId="10" fontId="18" fillId="9" borderId="5" xfId="0" applyNumberFormat="1" applyFont="1" applyFill="1" applyBorder="1" applyAlignment="1" applyProtection="1">
      <alignment horizontal="right" vertical="center" indent="4"/>
      <protection locked="0"/>
    </xf>
    <xf numFmtId="0" fontId="16" fillId="0" borderId="17" xfId="0" applyFont="1" applyBorder="1" applyAlignment="1" applyProtection="1">
      <alignment vertical="center" wrapText="1"/>
    </xf>
    <xf numFmtId="0" fontId="6" fillId="0" borderId="13" xfId="0" applyFont="1" applyBorder="1" applyProtection="1"/>
    <xf numFmtId="4" fontId="8" fillId="5" borderId="12" xfId="0" applyNumberFormat="1" applyFont="1" applyFill="1" applyBorder="1" applyAlignment="1" applyProtection="1">
      <alignment vertical="center" wrapText="1"/>
    </xf>
    <xf numFmtId="164" fontId="0" fillId="0" borderId="0" xfId="0" applyNumberFormat="1" applyProtection="1"/>
    <xf numFmtId="0" fontId="5" fillId="0" borderId="0" xfId="0" applyFont="1" applyBorder="1" applyAlignment="1" applyProtection="1">
      <alignment horizontal="justify" vertical="top" wrapText="1"/>
    </xf>
    <xf numFmtId="0" fontId="1" fillId="0" borderId="0" xfId="0" applyFont="1" applyProtection="1"/>
    <xf numFmtId="2" fontId="7" fillId="0" borderId="1" xfId="0" applyNumberFormat="1" applyFont="1" applyBorder="1" applyAlignment="1" applyProtection="1">
      <alignment horizontal="center" vertical="top"/>
    </xf>
    <xf numFmtId="0" fontId="7" fillId="0" borderId="1" xfId="0" applyFont="1" applyBorder="1" applyAlignment="1" applyProtection="1">
      <alignment horizontal="center" vertical="top"/>
    </xf>
    <xf numFmtId="0" fontId="0" fillId="0" borderId="8" xfId="0" applyBorder="1" applyProtection="1"/>
    <xf numFmtId="49" fontId="27" fillId="0" borderId="6" xfId="0" applyNumberFormat="1" applyFont="1" applyBorder="1" applyAlignment="1" applyProtection="1">
      <alignment vertical="top"/>
    </xf>
    <xf numFmtId="49" fontId="27" fillId="0" borderId="3" xfId="0" applyNumberFormat="1" applyFont="1" applyBorder="1" applyAlignment="1" applyProtection="1">
      <alignment vertical="top" wrapText="1"/>
    </xf>
    <xf numFmtId="2" fontId="27" fillId="0" borderId="10" xfId="0" applyNumberFormat="1" applyFont="1" applyBorder="1" applyAlignment="1" applyProtection="1">
      <alignment horizontal="right" vertical="top" indent="1"/>
    </xf>
    <xf numFmtId="4" fontId="27" fillId="8" borderId="10" xfId="0" applyNumberFormat="1" applyFont="1" applyFill="1" applyBorder="1" applyAlignment="1" applyProtection="1">
      <alignment horizontal="right" vertical="top" indent="1"/>
    </xf>
    <xf numFmtId="49" fontId="27" fillId="0" borderId="8" xfId="0" applyNumberFormat="1" applyFont="1" applyBorder="1" applyAlignment="1" applyProtection="1">
      <alignment vertical="top" wrapText="1"/>
    </xf>
    <xf numFmtId="0" fontId="28" fillId="0" borderId="0" xfId="0" applyFont="1" applyProtection="1"/>
    <xf numFmtId="2" fontId="7" fillId="0" borderId="1" xfId="0" applyNumberFormat="1" applyFont="1" applyBorder="1" applyAlignment="1" applyProtection="1">
      <alignment vertical="top"/>
    </xf>
    <xf numFmtId="0" fontId="7" fillId="0" borderId="4" xfId="0" applyFont="1" applyBorder="1" applyAlignment="1" applyProtection="1">
      <alignment vertical="top"/>
    </xf>
    <xf numFmtId="0" fontId="26" fillId="0" borderId="1" xfId="0" applyFont="1" applyBorder="1" applyAlignment="1" applyProtection="1">
      <alignment horizontal="center" vertical="top"/>
    </xf>
    <xf numFmtId="0" fontId="16" fillId="0" borderId="0" xfId="0" applyFont="1" applyBorder="1" applyAlignment="1" applyProtection="1">
      <alignment vertical="center" wrapText="1"/>
    </xf>
    <xf numFmtId="0" fontId="16" fillId="0" borderId="4" xfId="0" applyFont="1" applyBorder="1" applyAlignment="1" applyProtection="1">
      <alignment horizontal="center" vertical="center" wrapText="1"/>
    </xf>
    <xf numFmtId="0" fontId="16" fillId="0" borderId="5" xfId="0" applyFont="1" applyBorder="1" applyAlignment="1" applyProtection="1">
      <alignment horizontal="center" vertical="center" wrapText="1"/>
    </xf>
    <xf numFmtId="10" fontId="29" fillId="5" borderId="1" xfId="0" applyNumberFormat="1" applyFont="1" applyFill="1" applyBorder="1" applyAlignment="1" applyProtection="1">
      <alignment horizontal="right" vertical="center"/>
    </xf>
    <xf numFmtId="10" fontId="18" fillId="9" borderId="7" xfId="0" applyNumberFormat="1" applyFont="1" applyFill="1" applyBorder="1" applyAlignment="1" applyProtection="1">
      <alignment horizontal="right" vertical="center" indent="4"/>
    </xf>
    <xf numFmtId="4" fontId="30" fillId="5" borderId="11" xfId="0" applyNumberFormat="1" applyFont="1" applyFill="1" applyBorder="1" applyAlignment="1" applyProtection="1">
      <alignment horizontal="center" vertical="top"/>
    </xf>
    <xf numFmtId="10" fontId="18" fillId="9" borderId="5" xfId="0" applyNumberFormat="1" applyFont="1" applyFill="1" applyBorder="1" applyAlignment="1" applyProtection="1">
      <alignment horizontal="right" vertical="center" indent="4"/>
    </xf>
    <xf numFmtId="4" fontId="30" fillId="5" borderId="1" xfId="0" applyNumberFormat="1" applyFont="1" applyFill="1" applyBorder="1" applyAlignment="1" applyProtection="1">
      <alignment horizontal="center" vertical="top"/>
    </xf>
    <xf numFmtId="0" fontId="7" fillId="0" borderId="1" xfId="0" applyFont="1" applyBorder="1" applyAlignment="1" applyProtection="1">
      <alignment vertical="top"/>
    </xf>
    <xf numFmtId="0" fontId="27" fillId="4" borderId="10" xfId="0" applyNumberFormat="1" applyFont="1" applyFill="1" applyBorder="1" applyAlignment="1" applyProtection="1">
      <alignment horizontal="center" vertical="top"/>
    </xf>
    <xf numFmtId="2" fontId="27" fillId="0" borderId="6" xfId="0" applyNumberFormat="1" applyFont="1" applyBorder="1" applyAlignment="1" applyProtection="1">
      <alignment horizontal="left" vertical="top" indent="1"/>
    </xf>
    <xf numFmtId="2" fontId="27" fillId="0" borderId="7" xfId="0" applyNumberFormat="1" applyFont="1" applyBorder="1" applyAlignment="1" applyProtection="1">
      <alignment horizontal="right" vertical="top" indent="1"/>
    </xf>
    <xf numFmtId="10" fontId="18" fillId="5" borderId="1" xfId="0" applyNumberFormat="1" applyFont="1" applyFill="1" applyBorder="1" applyAlignment="1" applyProtection="1">
      <alignment horizontal="right" vertical="center"/>
    </xf>
    <xf numFmtId="0" fontId="16" fillId="0" borderId="0" xfId="0" applyFont="1" applyFill="1" applyBorder="1" applyAlignment="1" applyProtection="1">
      <alignment horizontal="right" vertical="center" wrapText="1"/>
    </xf>
    <xf numFmtId="10" fontId="18" fillId="0" borderId="0" xfId="0" applyNumberFormat="1" applyFont="1" applyFill="1" applyBorder="1" applyAlignment="1" applyProtection="1">
      <alignment horizontal="right" vertical="center"/>
    </xf>
    <xf numFmtId="10" fontId="18" fillId="0" borderId="0" xfId="0" applyNumberFormat="1" applyFont="1" applyFill="1" applyBorder="1" applyAlignment="1" applyProtection="1">
      <alignment horizontal="right" vertical="center" indent="4"/>
    </xf>
    <xf numFmtId="4" fontId="30" fillId="0" borderId="0" xfId="0" applyNumberFormat="1" applyFont="1" applyFill="1" applyBorder="1" applyAlignment="1" applyProtection="1">
      <alignment horizontal="center" vertical="top"/>
    </xf>
    <xf numFmtId="0" fontId="16" fillId="0" borderId="0" xfId="0" applyFont="1" applyBorder="1" applyAlignment="1" applyProtection="1">
      <alignment horizontal="left" vertical="center"/>
    </xf>
    <xf numFmtId="0" fontId="28" fillId="9" borderId="1" xfId="0" applyFont="1" applyFill="1" applyBorder="1" applyAlignment="1" applyProtection="1">
      <alignment horizontal="center"/>
    </xf>
    <xf numFmtId="0" fontId="28" fillId="9" borderId="12" xfId="0" applyFont="1" applyFill="1" applyBorder="1" applyAlignment="1" applyProtection="1">
      <alignment horizontal="center"/>
    </xf>
    <xf numFmtId="4" fontId="27" fillId="8" borderId="6" xfId="0" applyNumberFormat="1" applyFont="1" applyFill="1" applyBorder="1" applyAlignment="1" applyProtection="1">
      <alignment horizontal="center" vertical="center" wrapText="1"/>
    </xf>
    <xf numFmtId="4" fontId="27" fillId="8" borderId="6" xfId="0" applyNumberFormat="1" applyFont="1" applyFill="1" applyBorder="1" applyAlignment="1" applyProtection="1">
      <alignment horizontal="left" vertical="center"/>
    </xf>
    <xf numFmtId="0" fontId="31" fillId="0" borderId="0" xfId="0" applyFont="1" applyProtection="1"/>
    <xf numFmtId="9" fontId="28" fillId="9" borderId="1" xfId="0" applyNumberFormat="1" applyFont="1" applyFill="1" applyBorder="1" applyAlignment="1" applyProtection="1">
      <alignment horizontal="center"/>
    </xf>
    <xf numFmtId="9" fontId="28" fillId="9" borderId="12" xfId="0" applyNumberFormat="1" applyFont="1" applyFill="1" applyBorder="1" applyAlignment="1" applyProtection="1">
      <alignment horizontal="center"/>
    </xf>
    <xf numFmtId="2" fontId="27" fillId="0" borderId="10" xfId="0" applyNumberFormat="1" applyFont="1" applyBorder="1" applyAlignment="1" applyProtection="1">
      <alignment horizontal="right" vertical="center" indent="1"/>
    </xf>
    <xf numFmtId="4" fontId="27" fillId="8" borderId="6" xfId="0" applyNumberFormat="1" applyFont="1" applyFill="1" applyBorder="1" applyAlignment="1" applyProtection="1">
      <alignment horizontal="right" vertical="center" wrapText="1" indent="1"/>
    </xf>
    <xf numFmtId="4" fontId="27" fillId="8" borderId="10" xfId="0" applyNumberFormat="1" applyFont="1" applyFill="1" applyBorder="1" applyAlignment="1" applyProtection="1">
      <alignment horizontal="right" vertical="center" indent="1"/>
    </xf>
    <xf numFmtId="0" fontId="0" fillId="0" borderId="0" xfId="0" applyAlignment="1" applyProtection="1">
      <alignment vertical="center"/>
    </xf>
    <xf numFmtId="0" fontId="32" fillId="0" borderId="0" xfId="0" applyFont="1" applyProtection="1"/>
    <xf numFmtId="0" fontId="16" fillId="0" borderId="3" xfId="0" applyFont="1" applyBorder="1" applyAlignment="1" applyProtection="1">
      <alignment horizontal="right" vertical="center"/>
    </xf>
    <xf numFmtId="0" fontId="16" fillId="0" borderId="2" xfId="0" applyFont="1" applyBorder="1" applyAlignment="1" applyProtection="1">
      <alignment horizontal="right" vertical="center"/>
    </xf>
    <xf numFmtId="49" fontId="3" fillId="0" borderId="2" xfId="0" applyNumberFormat="1" applyFont="1" applyBorder="1" applyAlignment="1" applyProtection="1">
      <alignment horizontal="right" vertical="center"/>
    </xf>
    <xf numFmtId="3" fontId="9" fillId="0" borderId="2" xfId="0" applyNumberFormat="1" applyFont="1" applyBorder="1" applyAlignment="1" applyProtection="1">
      <alignment vertical="top"/>
    </xf>
    <xf numFmtId="4" fontId="8" fillId="0" borderId="5" xfId="0" applyNumberFormat="1" applyFont="1" applyBorder="1" applyAlignment="1" applyProtection="1">
      <alignment vertical="top"/>
    </xf>
    <xf numFmtId="4" fontId="8" fillId="10" borderId="1" xfId="0" applyNumberFormat="1" applyFont="1" applyFill="1" applyBorder="1" applyAlignment="1" applyProtection="1">
      <alignment vertical="center" wrapText="1"/>
    </xf>
    <xf numFmtId="0" fontId="0" fillId="0" borderId="0" xfId="0" applyFont="1" applyAlignment="1" applyProtection="1">
      <alignment vertical="top"/>
    </xf>
    <xf numFmtId="4" fontId="6" fillId="0" borderId="0" xfId="0" applyNumberFormat="1" applyFont="1" applyAlignment="1" applyProtection="1">
      <alignment vertical="top"/>
    </xf>
    <xf numFmtId="0" fontId="6" fillId="0" borderId="0" xfId="0" applyFont="1" applyAlignment="1" applyProtection="1">
      <alignment vertical="top"/>
    </xf>
    <xf numFmtId="0" fontId="0" fillId="0" borderId="0" xfId="0" applyFont="1" applyProtection="1"/>
    <xf numFmtId="0" fontId="1" fillId="0" borderId="0" xfId="0" applyFont="1" applyAlignment="1" applyProtection="1">
      <alignment vertical="top"/>
    </xf>
    <xf numFmtId="0" fontId="2" fillId="0" borderId="1" xfId="0" applyFont="1" applyBorder="1" applyAlignment="1" applyProtection="1">
      <alignment vertical="top"/>
    </xf>
    <xf numFmtId="0" fontId="2" fillId="0" borderId="5" xfId="0" applyFont="1" applyBorder="1" applyAlignment="1" applyProtection="1">
      <alignment vertical="top" wrapText="1"/>
    </xf>
    <xf numFmtId="4" fontId="7" fillId="0" borderId="1" xfId="0" applyNumberFormat="1" applyFont="1" applyBorder="1" applyAlignment="1" applyProtection="1">
      <alignment vertical="top"/>
    </xf>
    <xf numFmtId="49" fontId="3" fillId="2" borderId="1" xfId="0" applyNumberFormat="1" applyFont="1" applyFill="1" applyBorder="1" applyAlignment="1" applyProtection="1">
      <alignment vertical="top"/>
    </xf>
    <xf numFmtId="49" fontId="4" fillId="2" borderId="1" xfId="0" applyNumberFormat="1" applyFont="1" applyFill="1" applyBorder="1" applyAlignment="1" applyProtection="1">
      <alignment vertical="top"/>
    </xf>
    <xf numFmtId="49" fontId="3" fillId="2" borderId="4" xfId="0" applyNumberFormat="1" applyFont="1" applyFill="1" applyBorder="1" applyAlignment="1" applyProtection="1">
      <alignment horizontal="left" vertical="top" wrapText="1"/>
    </xf>
    <xf numFmtId="49" fontId="3" fillId="2" borderId="2" xfId="0" applyNumberFormat="1" applyFont="1" applyFill="1" applyBorder="1" applyAlignment="1" applyProtection="1">
      <alignment horizontal="left" vertical="top" wrapText="1"/>
    </xf>
    <xf numFmtId="49" fontId="3" fillId="2" borderId="5" xfId="0" applyNumberFormat="1" applyFont="1" applyFill="1" applyBorder="1" applyAlignment="1" applyProtection="1">
      <alignment horizontal="left" vertical="top" wrapText="1"/>
    </xf>
    <xf numFmtId="3" fontId="8" fillId="2" borderId="11" xfId="0" applyNumberFormat="1" applyFont="1" applyFill="1" applyBorder="1" applyAlignment="1" applyProtection="1">
      <alignment vertical="top"/>
    </xf>
    <xf numFmtId="4" fontId="8" fillId="2" borderId="11" xfId="0" applyNumberFormat="1" applyFont="1" applyFill="1" applyBorder="1" applyAlignment="1" applyProtection="1">
      <alignment vertical="top"/>
    </xf>
    <xf numFmtId="49" fontId="3" fillId="3" borderId="1" xfId="0" applyNumberFormat="1" applyFont="1" applyFill="1" applyBorder="1" applyAlignment="1" applyProtection="1">
      <alignment vertical="top"/>
    </xf>
    <xf numFmtId="49" fontId="4" fillId="3" borderId="1" xfId="0" applyNumberFormat="1" applyFont="1" applyFill="1" applyBorder="1" applyAlignment="1" applyProtection="1">
      <alignment vertical="top"/>
    </xf>
    <xf numFmtId="49" fontId="3" fillId="3" borderId="4" xfId="0" applyNumberFormat="1" applyFont="1" applyFill="1" applyBorder="1" applyAlignment="1" applyProtection="1">
      <alignment horizontal="left" vertical="top" wrapText="1"/>
    </xf>
    <xf numFmtId="49" fontId="3" fillId="3" borderId="2" xfId="0" applyNumberFormat="1" applyFont="1" applyFill="1" applyBorder="1" applyAlignment="1" applyProtection="1">
      <alignment horizontal="left" vertical="top" wrapText="1"/>
    </xf>
    <xf numFmtId="49" fontId="3" fillId="3" borderId="5" xfId="0" applyNumberFormat="1" applyFont="1" applyFill="1" applyBorder="1" applyAlignment="1" applyProtection="1">
      <alignment horizontal="left" vertical="top" wrapText="1"/>
    </xf>
    <xf numFmtId="4" fontId="8" fillId="3" borderId="10" xfId="0" applyNumberFormat="1" applyFont="1" applyFill="1" applyBorder="1" applyAlignment="1" applyProtection="1">
      <alignment vertical="top"/>
    </xf>
    <xf numFmtId="49" fontId="5" fillId="7" borderId="10" xfId="0" applyNumberFormat="1" applyFont="1" applyFill="1" applyBorder="1" applyAlignment="1" applyProtection="1">
      <alignment vertical="top"/>
    </xf>
    <xf numFmtId="49" fontId="5" fillId="0" borderId="10" xfId="0" applyNumberFormat="1" applyFont="1" applyBorder="1" applyAlignment="1" applyProtection="1">
      <alignment vertical="top"/>
    </xf>
    <xf numFmtId="49" fontId="5" fillId="0" borderId="6" xfId="0" applyNumberFormat="1" applyFont="1" applyBorder="1" applyAlignment="1" applyProtection="1">
      <alignment horizontal="left" vertical="top" wrapText="1"/>
    </xf>
    <xf numFmtId="49" fontId="5" fillId="0" borderId="3" xfId="0" applyNumberFormat="1" applyFont="1" applyBorder="1" applyAlignment="1" applyProtection="1">
      <alignment horizontal="left" vertical="top" wrapText="1"/>
    </xf>
    <xf numFmtId="49" fontId="5" fillId="0" borderId="7" xfId="0" applyNumberFormat="1" applyFont="1" applyBorder="1" applyAlignment="1" applyProtection="1">
      <alignment horizontal="left" vertical="top" wrapText="1"/>
    </xf>
    <xf numFmtId="4" fontId="9" fillId="0" borderId="10" xfId="0" applyNumberFormat="1" applyFont="1" applyBorder="1" applyAlignment="1" applyProtection="1">
      <alignment vertical="top"/>
    </xf>
    <xf numFmtId="4" fontId="9" fillId="5" borderId="10" xfId="0" applyNumberFormat="1" applyFont="1" applyFill="1" applyBorder="1" applyAlignment="1" applyProtection="1">
      <alignment vertical="top"/>
    </xf>
    <xf numFmtId="0" fontId="5" fillId="0" borderId="11" xfId="0" applyFont="1" applyBorder="1" applyAlignment="1" applyProtection="1">
      <alignment vertical="top"/>
    </xf>
    <xf numFmtId="49" fontId="5" fillId="0" borderId="8" xfId="0" applyNumberFormat="1" applyFont="1" applyBorder="1" applyAlignment="1" applyProtection="1">
      <alignment horizontal="left" vertical="top" wrapText="1"/>
    </xf>
    <xf numFmtId="49" fontId="5" fillId="0" borderId="0" xfId="0" applyNumberFormat="1" applyFont="1" applyAlignment="1" applyProtection="1">
      <alignment horizontal="left" vertical="top" wrapText="1"/>
    </xf>
    <xf numFmtId="49" fontId="5" fillId="0" borderId="9" xfId="0" applyNumberFormat="1" applyFont="1" applyBorder="1" applyAlignment="1" applyProtection="1">
      <alignment horizontal="left" vertical="top" wrapText="1"/>
    </xf>
    <xf numFmtId="0" fontId="9" fillId="0" borderId="11" xfId="0" applyFont="1" applyBorder="1" applyAlignment="1" applyProtection="1">
      <alignment vertical="top"/>
    </xf>
    <xf numFmtId="49" fontId="10" fillId="0" borderId="0" xfId="0" applyNumberFormat="1" applyFont="1" applyAlignment="1" applyProtection="1">
      <alignment horizontal="right" vertical="top" wrapText="1"/>
    </xf>
    <xf numFmtId="4" fontId="9" fillId="0" borderId="0" xfId="0" applyNumberFormat="1" applyFont="1" applyAlignment="1" applyProtection="1">
      <alignment vertical="top"/>
    </xf>
    <xf numFmtId="0" fontId="5" fillId="0" borderId="0" xfId="0" applyFont="1" applyAlignment="1" applyProtection="1">
      <alignment vertical="top" wrapText="1"/>
    </xf>
    <xf numFmtId="165" fontId="9" fillId="0" borderId="10" xfId="0" applyNumberFormat="1" applyFont="1" applyBorder="1" applyAlignment="1" applyProtection="1">
      <alignment vertical="top"/>
    </xf>
    <xf numFmtId="0" fontId="9" fillId="0" borderId="12" xfId="0" applyFont="1" applyBorder="1" applyAlignment="1" applyProtection="1">
      <alignment vertical="top"/>
    </xf>
    <xf numFmtId="0" fontId="5" fillId="0" borderId="1" xfId="0" applyFont="1" applyBorder="1" applyAlignment="1" applyProtection="1">
      <alignment vertical="top"/>
    </xf>
    <xf numFmtId="0" fontId="25" fillId="0" borderId="1" xfId="0" applyFont="1" applyBorder="1" applyAlignment="1" applyProtection="1">
      <alignment vertical="top"/>
    </xf>
    <xf numFmtId="0" fontId="5" fillId="0" borderId="2" xfId="0" applyFont="1" applyBorder="1" applyAlignment="1" applyProtection="1">
      <alignment vertical="top" wrapText="1"/>
    </xf>
    <xf numFmtId="4" fontId="9" fillId="0" borderId="2" xfId="0" applyNumberFormat="1" applyFont="1" applyBorder="1" applyAlignment="1" applyProtection="1">
      <alignment vertical="top"/>
    </xf>
    <xf numFmtId="0" fontId="9" fillId="0" borderId="2" xfId="0" applyFont="1" applyBorder="1" applyAlignment="1" applyProtection="1">
      <alignment vertical="top"/>
    </xf>
    <xf numFmtId="49" fontId="8" fillId="0" borderId="2" xfId="0" applyNumberFormat="1" applyFont="1" applyBorder="1" applyAlignment="1" applyProtection="1">
      <alignment vertical="top"/>
    </xf>
    <xf numFmtId="49" fontId="27" fillId="8" borderId="10" xfId="0" applyNumberFormat="1" applyFont="1" applyFill="1" applyBorder="1" applyAlignment="1" applyProtection="1">
      <alignment vertical="top"/>
    </xf>
    <xf numFmtId="49" fontId="27" fillId="8" borderId="6" xfId="0" applyNumberFormat="1" applyFont="1" applyFill="1" applyBorder="1" applyAlignment="1" applyProtection="1">
      <alignment horizontal="left" vertical="top" wrapText="1"/>
    </xf>
    <xf numFmtId="49" fontId="27" fillId="8" borderId="3" xfId="0" applyNumberFormat="1" applyFont="1" applyFill="1" applyBorder="1" applyAlignment="1" applyProtection="1">
      <alignment horizontal="left" vertical="top" wrapText="1"/>
    </xf>
    <xf numFmtId="49" fontId="27" fillId="8" borderId="7" xfId="0" applyNumberFormat="1" applyFont="1" applyFill="1" applyBorder="1" applyAlignment="1" applyProtection="1">
      <alignment horizontal="left" vertical="top" wrapText="1"/>
    </xf>
    <xf numFmtId="4" fontId="27" fillId="8" borderId="10" xfId="0" applyNumberFormat="1" applyFont="1" applyFill="1" applyBorder="1" applyAlignment="1" applyProtection="1">
      <alignment vertical="top"/>
    </xf>
    <xf numFmtId="0" fontId="5" fillId="0" borderId="10" xfId="0" applyFont="1" applyBorder="1" applyAlignment="1" applyProtection="1">
      <alignment vertical="top"/>
    </xf>
    <xf numFmtId="0" fontId="25" fillId="0" borderId="10" xfId="0" applyFont="1" applyBorder="1" applyAlignment="1" applyProtection="1">
      <alignment vertical="top"/>
    </xf>
    <xf numFmtId="0" fontId="5" fillId="0" borderId="3" xfId="0" applyFont="1" applyBorder="1" applyAlignment="1" applyProtection="1">
      <alignment vertical="top" wrapText="1"/>
    </xf>
    <xf numFmtId="4" fontId="9" fillId="0" borderId="3" xfId="0" applyNumberFormat="1" applyFont="1" applyBorder="1" applyAlignment="1" applyProtection="1">
      <alignment vertical="top"/>
    </xf>
    <xf numFmtId="0" fontId="9" fillId="0" borderId="3" xfId="0" applyFont="1" applyBorder="1" applyAlignment="1" applyProtection="1">
      <alignment vertical="top"/>
    </xf>
    <xf numFmtId="49" fontId="8" fillId="0" borderId="3" xfId="0" applyNumberFormat="1" applyFont="1" applyBorder="1" applyAlignment="1" applyProtection="1">
      <alignment vertical="top"/>
    </xf>
    <xf numFmtId="4" fontId="8" fillId="0" borderId="3" xfId="0" applyNumberFormat="1" applyFont="1" applyBorder="1" applyAlignment="1" applyProtection="1">
      <alignment vertical="top"/>
    </xf>
    <xf numFmtId="4" fontId="8" fillId="5" borderId="10" xfId="0" applyNumberFormat="1" applyFont="1" applyFill="1" applyBorder="1" applyAlignment="1" applyProtection="1">
      <alignment vertical="top"/>
    </xf>
    <xf numFmtId="3" fontId="8" fillId="2" borderId="10" xfId="0" applyNumberFormat="1" applyFont="1" applyFill="1" applyBorder="1" applyAlignment="1" applyProtection="1">
      <alignment vertical="top"/>
    </xf>
    <xf numFmtId="4" fontId="8" fillId="2" borderId="10" xfId="0" applyNumberFormat="1" applyFont="1" applyFill="1" applyBorder="1" applyAlignment="1" applyProtection="1">
      <alignment vertical="top"/>
    </xf>
    <xf numFmtId="0" fontId="5" fillId="0" borderId="12" xfId="0" applyFont="1" applyBorder="1" applyAlignment="1" applyProtection="1">
      <alignment vertical="top"/>
    </xf>
    <xf numFmtId="0" fontId="5" fillId="0" borderId="3" xfId="0" applyFont="1" applyBorder="1" applyAlignment="1" applyProtection="1">
      <alignment vertical="top"/>
    </xf>
    <xf numFmtId="0" fontId="25" fillId="0" borderId="3" xfId="0" applyFont="1" applyBorder="1" applyAlignment="1" applyProtection="1">
      <alignment vertical="top"/>
    </xf>
    <xf numFmtId="3" fontId="9" fillId="0" borderId="3" xfId="0" applyNumberFormat="1" applyFont="1" applyBorder="1" applyAlignment="1" applyProtection="1">
      <alignment vertical="top"/>
    </xf>
    <xf numFmtId="0" fontId="5" fillId="0" borderId="2" xfId="0" applyFont="1" applyBorder="1" applyAlignment="1" applyProtection="1">
      <alignment vertical="top"/>
    </xf>
    <xf numFmtId="0" fontId="25" fillId="0" borderId="2" xfId="0" applyFont="1" applyBorder="1" applyAlignment="1" applyProtection="1">
      <alignment vertical="top"/>
    </xf>
    <xf numFmtId="49" fontId="8" fillId="0" borderId="2" xfId="0" applyNumberFormat="1" applyFont="1" applyBorder="1" applyAlignment="1" applyProtection="1">
      <alignment horizontal="right" vertical="top"/>
    </xf>
    <xf numFmtId="0" fontId="6" fillId="0" borderId="2" xfId="0" applyFont="1" applyBorder="1" applyProtection="1"/>
    <xf numFmtId="0" fontId="0" fillId="0" borderId="4" xfId="0" applyBorder="1" applyProtection="1"/>
    <xf numFmtId="4" fontId="6" fillId="0" borderId="0" xfId="0" applyNumberFormat="1" applyFont="1" applyProtection="1"/>
    <xf numFmtId="4" fontId="9" fillId="5" borderId="10" xfId="0" applyNumberFormat="1" applyFont="1" applyFill="1" applyBorder="1" applyAlignment="1" applyProtection="1">
      <alignment vertical="top"/>
      <protection locked="0"/>
    </xf>
    <xf numFmtId="4" fontId="8" fillId="5" borderId="11" xfId="0" applyNumberFormat="1" applyFont="1" applyFill="1" applyBorder="1" applyAlignment="1" applyProtection="1">
      <alignment vertical="top"/>
    </xf>
    <xf numFmtId="4" fontId="8" fillId="5" borderId="1" xfId="0" applyNumberFormat="1" applyFont="1" applyFill="1" applyBorder="1" applyAlignment="1" applyProtection="1">
      <alignment horizontal="right" vertical="top"/>
    </xf>
    <xf numFmtId="0" fontId="0" fillId="5" borderId="0" xfId="0" applyFill="1" applyAlignment="1" applyProtection="1">
      <alignment horizontal="center" shrinkToFit="1"/>
      <protection locked="0"/>
    </xf>
    <xf numFmtId="49" fontId="9" fillId="7" borderId="10" xfId="0" applyNumberFormat="1" applyFont="1" applyFill="1" applyBorder="1" applyAlignment="1" applyProtection="1">
      <alignment vertical="top"/>
    </xf>
  </cellXfs>
  <cellStyles count="1">
    <cellStyle name="Normal" xfId="0" builtinId="0"/>
  </cellStyles>
  <dxfs count="1">
    <dxf>
      <font>
        <color rgb="FFFFFFCC"/>
      </font>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29496FFB-BE78-49D9-90D4-09A207BA17B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3594BB-9A51-4A3E-A5FD-DE78006A3709}">
  <sheetPr>
    <pageSetUpPr fitToPage="1"/>
  </sheetPr>
  <dimension ref="A2:I47"/>
  <sheetViews>
    <sheetView tabSelected="1" workbookViewId="0">
      <pane ySplit="2" topLeftCell="A3" activePane="bottomLeft" state="frozen"/>
      <selection pane="bottomLeft" activeCell="B12" sqref="B12:E12"/>
    </sheetView>
  </sheetViews>
  <sheetFormatPr baseColWidth="10" defaultRowHeight="15" x14ac:dyDescent="0.25"/>
  <cols>
    <col min="1" max="1" width="8.28515625" style="6" customWidth="1"/>
    <col min="2" max="2" width="13.5703125" style="6" customWidth="1"/>
    <col min="3" max="3" width="19.7109375" style="6" customWidth="1"/>
    <col min="4" max="9" width="11.42578125" style="6"/>
    <col min="10" max="10" width="1.7109375" style="6" customWidth="1"/>
    <col min="11" max="16384" width="11.42578125" style="6"/>
  </cols>
  <sheetData>
    <row r="2" spans="1:9" s="15" customFormat="1" ht="89.25" customHeight="1" x14ac:dyDescent="0.25">
      <c r="A2" s="37" t="s">
        <v>556</v>
      </c>
      <c r="B2" s="37"/>
      <c r="C2" s="37"/>
      <c r="D2" s="37"/>
      <c r="E2" s="37"/>
      <c r="F2" s="37"/>
      <c r="G2" s="37"/>
      <c r="H2" s="37"/>
      <c r="I2" s="37"/>
    </row>
    <row r="5" spans="1:9" x14ac:dyDescent="0.25">
      <c r="D5" s="16"/>
      <c r="E5" s="16"/>
      <c r="F5" s="17"/>
      <c r="G5" s="17"/>
      <c r="H5" s="17"/>
      <c r="I5" s="18" t="s">
        <v>578</v>
      </c>
    </row>
    <row r="6" spans="1:9" x14ac:dyDescent="0.25">
      <c r="D6" s="16"/>
      <c r="E6" s="16"/>
      <c r="F6" s="17"/>
      <c r="G6" s="17"/>
      <c r="H6" s="17"/>
      <c r="I6" s="18"/>
    </row>
    <row r="7" spans="1:9" x14ac:dyDescent="0.25">
      <c r="D7" s="16"/>
      <c r="E7" s="16"/>
      <c r="F7" s="17"/>
      <c r="G7" s="17"/>
      <c r="H7" s="17"/>
      <c r="I7" s="19" t="s">
        <v>579</v>
      </c>
    </row>
    <row r="8" spans="1:9" ht="24.95" customHeight="1" x14ac:dyDescent="0.25"/>
    <row r="9" spans="1:9" ht="18.75" x14ac:dyDescent="0.3">
      <c r="A9" s="38" t="s">
        <v>557</v>
      </c>
      <c r="B9" s="38"/>
      <c r="C9" s="38"/>
      <c r="D9" s="38"/>
      <c r="E9" s="38"/>
      <c r="F9" s="38"/>
      <c r="G9" s="38"/>
      <c r="H9" s="38"/>
      <c r="I9" s="38"/>
    </row>
    <row r="10" spans="1:9" ht="15" customHeight="1" x14ac:dyDescent="0.25"/>
    <row r="11" spans="1:9" ht="15" customHeight="1" x14ac:dyDescent="0.25"/>
    <row r="12" spans="1:9" x14ac:dyDescent="0.25">
      <c r="A12" s="15" t="s">
        <v>558</v>
      </c>
      <c r="B12" s="39"/>
      <c r="C12" s="39"/>
      <c r="D12" s="39"/>
      <c r="E12" s="39"/>
      <c r="F12" s="32" t="s">
        <v>559</v>
      </c>
      <c r="G12" s="32"/>
      <c r="H12" s="32"/>
      <c r="I12" s="20"/>
    </row>
    <row r="13" spans="1:9" x14ac:dyDescent="0.25">
      <c r="A13" s="40" t="s">
        <v>560</v>
      </c>
      <c r="B13" s="40"/>
      <c r="C13" s="40"/>
      <c r="D13" s="40"/>
      <c r="E13" s="40"/>
      <c r="F13" s="40"/>
      <c r="G13" s="40"/>
      <c r="H13" s="40"/>
      <c r="I13" s="21"/>
    </row>
    <row r="14" spans="1:9" x14ac:dyDescent="0.25">
      <c r="A14" s="22"/>
      <c r="B14" s="22"/>
      <c r="C14" s="22"/>
      <c r="D14" s="22"/>
      <c r="E14" s="22"/>
      <c r="F14" s="22"/>
      <c r="G14" s="22"/>
      <c r="H14" s="22"/>
      <c r="I14" s="21"/>
    </row>
    <row r="15" spans="1:9" x14ac:dyDescent="0.25">
      <c r="A15" s="15" t="s">
        <v>561</v>
      </c>
      <c r="B15" s="15"/>
      <c r="C15" s="23"/>
      <c r="D15" s="32" t="s">
        <v>562</v>
      </c>
      <c r="E15" s="32"/>
      <c r="F15" s="33"/>
      <c r="G15" s="33"/>
      <c r="H15" s="33"/>
      <c r="I15" s="33"/>
    </row>
    <row r="16" spans="1:9" x14ac:dyDescent="0.25">
      <c r="B16" s="24"/>
      <c r="C16" s="24" t="s">
        <v>563</v>
      </c>
      <c r="D16" s="24"/>
      <c r="E16" s="24"/>
      <c r="F16" s="24" t="s">
        <v>564</v>
      </c>
      <c r="G16" s="24"/>
      <c r="H16" s="24"/>
      <c r="I16" s="15"/>
    </row>
    <row r="17" spans="1:9" x14ac:dyDescent="0.25">
      <c r="B17" s="24"/>
      <c r="C17" s="24"/>
      <c r="D17" s="24"/>
      <c r="E17" s="24"/>
      <c r="F17" s="24"/>
      <c r="G17" s="24"/>
      <c r="H17" s="24"/>
      <c r="I17" s="15"/>
    </row>
    <row r="18" spans="1:9" x14ac:dyDescent="0.25">
      <c r="A18" s="15" t="s">
        <v>565</v>
      </c>
      <c r="B18" s="20"/>
      <c r="C18" s="32" t="s">
        <v>566</v>
      </c>
      <c r="D18" s="32"/>
      <c r="E18" s="182"/>
      <c r="F18" s="182"/>
      <c r="G18" s="182"/>
      <c r="H18" s="182"/>
      <c r="I18" s="182"/>
    </row>
    <row r="19" spans="1:9" s="13" customFormat="1" x14ac:dyDescent="0.25">
      <c r="B19" s="25"/>
      <c r="C19" s="26"/>
      <c r="D19" s="26"/>
      <c r="E19" s="27"/>
      <c r="F19" s="27"/>
      <c r="G19" s="27"/>
      <c r="H19" s="27"/>
      <c r="I19" s="27"/>
    </row>
    <row r="20" spans="1:9" x14ac:dyDescent="0.25">
      <c r="A20" s="15" t="s">
        <v>567</v>
      </c>
      <c r="B20" s="15"/>
      <c r="C20" s="15"/>
      <c r="D20" s="15"/>
      <c r="E20" s="15"/>
      <c r="F20" s="15"/>
      <c r="G20" s="15"/>
      <c r="H20" s="15"/>
      <c r="I20" s="15"/>
    </row>
    <row r="21" spans="1:9" ht="15" customHeight="1" x14ac:dyDescent="0.25">
      <c r="A21" s="15"/>
      <c r="B21" s="15"/>
      <c r="C21" s="15"/>
      <c r="D21" s="15"/>
      <c r="E21" s="15"/>
      <c r="F21" s="15"/>
      <c r="G21" s="15"/>
      <c r="H21" s="15"/>
      <c r="I21" s="15"/>
    </row>
    <row r="22" spans="1:9" ht="56.25" customHeight="1" x14ac:dyDescent="0.25">
      <c r="A22" s="34" t="s">
        <v>568</v>
      </c>
      <c r="B22" s="34"/>
      <c r="C22" s="34"/>
      <c r="D22" s="34"/>
      <c r="E22" s="34"/>
      <c r="F22" s="34"/>
      <c r="G22" s="34"/>
      <c r="H22" s="34"/>
      <c r="I22" s="15"/>
    </row>
    <row r="23" spans="1:9" ht="15" customHeight="1" x14ac:dyDescent="0.25">
      <c r="A23" s="15"/>
      <c r="B23" s="15"/>
      <c r="C23" s="15"/>
      <c r="D23" s="15"/>
      <c r="E23" s="15"/>
      <c r="F23" s="15"/>
      <c r="G23" s="15"/>
      <c r="H23" s="15"/>
      <c r="I23" s="15"/>
    </row>
    <row r="24" spans="1:9" ht="15" customHeight="1" x14ac:dyDescent="0.25">
      <c r="A24" s="28" t="s">
        <v>569</v>
      </c>
      <c r="B24" s="15"/>
      <c r="C24" s="15"/>
      <c r="D24" s="15"/>
      <c r="E24" s="15"/>
      <c r="F24" s="15"/>
      <c r="G24" s="15"/>
      <c r="H24" s="15"/>
    </row>
    <row r="25" spans="1:9" ht="15" customHeight="1" x14ac:dyDescent="0.25">
      <c r="A25" s="15"/>
      <c r="B25" s="15"/>
      <c r="C25" s="15"/>
      <c r="D25" s="15"/>
      <c r="E25" s="15"/>
      <c r="F25" s="15"/>
      <c r="G25" s="15"/>
      <c r="H25" s="15"/>
    </row>
    <row r="26" spans="1:9" ht="15" customHeight="1" x14ac:dyDescent="0.25">
      <c r="A26" s="28" t="s">
        <v>570</v>
      </c>
      <c r="B26" s="35" t="str">
        <f>+IF('Anexo I Tabla Desglose Precio'!L826&lt;=447254.54,'Anexo I Tabla Desglose Precio'!L826,"ERROR: no debe superar 447.254,54")</f>
        <v>ERROR: no debe superar 447.254,54</v>
      </c>
      <c r="C26" s="36"/>
      <c r="D26" s="15" t="s">
        <v>571</v>
      </c>
      <c r="E26" s="15"/>
      <c r="F26" s="15"/>
      <c r="G26" s="15"/>
      <c r="H26" s="15"/>
    </row>
    <row r="27" spans="1:9" ht="15" customHeight="1" x14ac:dyDescent="0.25">
      <c r="A27" s="15"/>
      <c r="B27" s="15"/>
      <c r="C27" s="15"/>
      <c r="D27" s="15"/>
      <c r="E27" s="15"/>
      <c r="F27" s="15"/>
      <c r="G27" s="15"/>
      <c r="H27" s="15"/>
    </row>
    <row r="28" spans="1:9" ht="35.1" customHeight="1" x14ac:dyDescent="0.25">
      <c r="A28" s="30" t="s">
        <v>572</v>
      </c>
      <c r="B28" s="30"/>
      <c r="C28" s="30"/>
      <c r="D28" s="30"/>
      <c r="E28" s="30"/>
      <c r="F28" s="30"/>
      <c r="G28" s="30"/>
      <c r="H28" s="30"/>
      <c r="I28" s="15"/>
    </row>
    <row r="29" spans="1:9" ht="35.1" customHeight="1" x14ac:dyDescent="0.25">
      <c r="A29" s="30" t="s">
        <v>573</v>
      </c>
      <c r="B29" s="30"/>
      <c r="C29" s="30"/>
      <c r="D29" s="30"/>
      <c r="E29" s="30"/>
      <c r="F29" s="30"/>
      <c r="G29" s="30"/>
      <c r="H29" s="30"/>
      <c r="I29" s="15"/>
    </row>
    <row r="30" spans="1:9" ht="35.1" customHeight="1" x14ac:dyDescent="0.25">
      <c r="A30" s="30" t="s">
        <v>574</v>
      </c>
      <c r="B30" s="30"/>
      <c r="C30" s="30"/>
      <c r="D30" s="30"/>
      <c r="E30" s="30"/>
      <c r="F30" s="30"/>
      <c r="G30" s="30"/>
      <c r="H30" s="30"/>
      <c r="I30" s="15"/>
    </row>
    <row r="31" spans="1:9" ht="45" customHeight="1" x14ac:dyDescent="0.25">
      <c r="A31" s="30" t="s">
        <v>575</v>
      </c>
      <c r="B31" s="30"/>
      <c r="C31" s="30"/>
      <c r="D31" s="30"/>
      <c r="E31" s="30"/>
      <c r="F31" s="30"/>
      <c r="G31" s="30"/>
      <c r="H31" s="30"/>
      <c r="I31" s="15"/>
    </row>
    <row r="32" spans="1:9" ht="15" customHeight="1" x14ac:dyDescent="0.25">
      <c r="A32" s="15"/>
      <c r="B32" s="15"/>
      <c r="C32" s="15"/>
      <c r="D32" s="15"/>
      <c r="E32" s="15"/>
      <c r="F32" s="15"/>
      <c r="G32" s="15"/>
      <c r="H32" s="15"/>
      <c r="I32" s="15"/>
    </row>
    <row r="33" spans="1:9" x14ac:dyDescent="0.25">
      <c r="A33" s="28" t="s">
        <v>576</v>
      </c>
      <c r="B33" s="15"/>
      <c r="C33" s="15"/>
      <c r="D33" s="15"/>
      <c r="E33" s="15"/>
      <c r="F33" s="15"/>
      <c r="G33" s="15"/>
      <c r="H33" s="15"/>
      <c r="I33" s="15"/>
    </row>
    <row r="34" spans="1:9" ht="8.1" customHeight="1" x14ac:dyDescent="0.25">
      <c r="A34" s="15"/>
      <c r="B34" s="15"/>
      <c r="C34" s="15"/>
      <c r="D34" s="15"/>
      <c r="E34" s="15"/>
      <c r="F34" s="15"/>
      <c r="G34" s="15"/>
      <c r="H34" s="15"/>
      <c r="I34" s="15"/>
    </row>
    <row r="39" spans="1:9" x14ac:dyDescent="0.25">
      <c r="B39" s="29" t="s">
        <v>577</v>
      </c>
    </row>
    <row r="47" spans="1:9" x14ac:dyDescent="0.25">
      <c r="B47" s="6" t="s">
        <v>552</v>
      </c>
      <c r="C47" s="31"/>
      <c r="D47" s="31"/>
      <c r="E47" s="31"/>
      <c r="F47" s="31"/>
      <c r="G47" s="31"/>
    </row>
  </sheetData>
  <sheetProtection algorithmName="SHA-512" hashValue="xXq7wwdzs3I5nZRmQvFEuJLzKWEsKXV1kwyl/sHhFlcj24WoGX/g0HCCxHHoRYdFI9e+7RdLPvkHvjpEZsE3DA==" saltValue="TJLUrcv8UMqT4shzl+11vg==" spinCount="100000" sheet="1" objects="1" scenarios="1" selectLockedCells="1"/>
  <mergeCells count="16">
    <mergeCell ref="D15:E15"/>
    <mergeCell ref="F15:I15"/>
    <mergeCell ref="E18:I18"/>
    <mergeCell ref="A2:I2"/>
    <mergeCell ref="A9:I9"/>
    <mergeCell ref="B12:E12"/>
    <mergeCell ref="F12:H12"/>
    <mergeCell ref="A13:H13"/>
    <mergeCell ref="A29:H29"/>
    <mergeCell ref="A30:H30"/>
    <mergeCell ref="A31:H31"/>
    <mergeCell ref="C47:G47"/>
    <mergeCell ref="C18:D18"/>
    <mergeCell ref="A22:H22"/>
    <mergeCell ref="B26:C26"/>
    <mergeCell ref="A28:H28"/>
  </mergeCells>
  <printOptions horizontalCentered="1"/>
  <pageMargins left="0.70866141732283472" right="0.51181102362204722" top="0.74803149606299213" bottom="0.74803149606299213" header="0.31496062992125984" footer="0.31496062992125984"/>
  <pageSetup paperSize="9" scale="8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7C351B-5DCB-449C-B926-83216B657BD4}">
  <sheetPr>
    <pageSetUpPr fitToPage="1"/>
  </sheetPr>
  <dimension ref="A1:L838"/>
  <sheetViews>
    <sheetView workbookViewId="0">
      <pane ySplit="2" topLeftCell="A3" activePane="bottomLeft" state="frozen"/>
      <selection pane="bottomLeft" activeCell="K383" sqref="K383"/>
    </sheetView>
  </sheetViews>
  <sheetFormatPr baseColWidth="10" defaultRowHeight="15" x14ac:dyDescent="0.25"/>
  <cols>
    <col min="1" max="1" width="9.140625" style="6" customWidth="1"/>
    <col min="2" max="2" width="6.28515625" style="6" bestFit="1" customWidth="1"/>
    <col min="3" max="3" width="3.5703125" style="6" bestFit="1" customWidth="1"/>
    <col min="4" max="4" width="31.42578125" style="6" customWidth="1"/>
    <col min="5" max="5" width="8.7109375" style="178" customWidth="1"/>
    <col min="6" max="6" width="8.28515625" style="8" bestFit="1" customWidth="1"/>
    <col min="7" max="7" width="8" style="8" bestFit="1" customWidth="1"/>
    <col min="8" max="8" width="6.42578125" style="8" bestFit="1" customWidth="1"/>
    <col min="9" max="9" width="10.28515625" style="8" bestFit="1" customWidth="1"/>
    <col min="10" max="10" width="10.7109375" style="8" customWidth="1"/>
    <col min="11" max="12" width="12.7109375" style="8" customWidth="1"/>
    <col min="13" max="13" width="1.7109375" style="6" customWidth="1"/>
    <col min="14" max="16384" width="11.42578125" style="6"/>
  </cols>
  <sheetData>
    <row r="1" spans="1:12" ht="73.5" customHeight="1" thickBot="1" x14ac:dyDescent="0.3">
      <c r="A1" s="49" t="s">
        <v>554</v>
      </c>
      <c r="B1" s="50"/>
      <c r="C1" s="50"/>
      <c r="D1" s="50"/>
      <c r="E1" s="50"/>
      <c r="F1" s="50"/>
      <c r="G1" s="50"/>
      <c r="H1" s="50"/>
      <c r="I1" s="50"/>
      <c r="J1" s="50"/>
      <c r="K1" s="50"/>
      <c r="L1" s="51"/>
    </row>
    <row r="2" spans="1:12" ht="60" customHeight="1" x14ac:dyDescent="0.25">
      <c r="A2" s="48" t="s">
        <v>555</v>
      </c>
      <c r="B2" s="48"/>
      <c r="C2" s="48"/>
      <c r="D2" s="48"/>
      <c r="E2" s="48"/>
      <c r="F2" s="48"/>
      <c r="G2" s="48"/>
      <c r="H2" s="48"/>
      <c r="I2" s="48"/>
      <c r="J2" s="48"/>
      <c r="K2" s="48"/>
      <c r="L2" s="48"/>
    </row>
    <row r="3" spans="1:12" ht="18.75" x14ac:dyDescent="0.25">
      <c r="A3" s="10"/>
      <c r="B3" s="10"/>
      <c r="C3" s="10"/>
      <c r="D3" s="10"/>
      <c r="E3" s="10"/>
      <c r="F3" s="11"/>
      <c r="G3" s="12"/>
      <c r="H3" s="6"/>
      <c r="I3" s="6"/>
      <c r="J3" s="14"/>
      <c r="K3" s="6"/>
      <c r="L3" s="6"/>
    </row>
    <row r="4" spans="1:12" s="113" customFormat="1" ht="20.25" customHeight="1" x14ac:dyDescent="0.25">
      <c r="A4" s="28" t="s">
        <v>580</v>
      </c>
      <c r="B4" s="110"/>
      <c r="C4" s="110"/>
      <c r="D4" s="110"/>
      <c r="E4" s="111"/>
      <c r="F4" s="112"/>
      <c r="G4" s="112"/>
      <c r="H4" s="112"/>
      <c r="I4" s="112"/>
      <c r="J4" s="112"/>
      <c r="K4" s="112"/>
      <c r="L4" s="112"/>
    </row>
    <row r="5" spans="1:12" ht="5.0999999999999996" customHeight="1" x14ac:dyDescent="0.25">
      <c r="A5" s="114"/>
      <c r="B5" s="15"/>
      <c r="C5" s="15"/>
      <c r="D5" s="15"/>
      <c r="E5" s="111"/>
      <c r="F5" s="112"/>
      <c r="G5" s="112"/>
      <c r="H5" s="112"/>
      <c r="I5" s="112"/>
      <c r="J5" s="112"/>
      <c r="K5" s="112"/>
      <c r="L5" s="112"/>
    </row>
    <row r="6" spans="1:12" x14ac:dyDescent="0.25">
      <c r="A6" s="115" t="s">
        <v>0</v>
      </c>
      <c r="B6" s="115" t="s">
        <v>1</v>
      </c>
      <c r="C6" s="115" t="s">
        <v>2</v>
      </c>
      <c r="D6" s="116" t="s">
        <v>3</v>
      </c>
      <c r="E6" s="117" t="s">
        <v>423</v>
      </c>
      <c r="F6" s="82" t="s">
        <v>4</v>
      </c>
      <c r="G6" s="82" t="s">
        <v>5</v>
      </c>
      <c r="H6" s="82" t="s">
        <v>6</v>
      </c>
      <c r="I6" s="72" t="s">
        <v>7</v>
      </c>
      <c r="J6" s="82" t="s">
        <v>8</v>
      </c>
      <c r="K6" s="72" t="s">
        <v>9</v>
      </c>
      <c r="L6" s="82" t="s">
        <v>581</v>
      </c>
    </row>
    <row r="7" spans="1:12" x14ac:dyDescent="0.25">
      <c r="A7" s="118" t="s">
        <v>11</v>
      </c>
      <c r="B7" s="119" t="s">
        <v>12</v>
      </c>
      <c r="C7" s="118" t="s">
        <v>13</v>
      </c>
      <c r="D7" s="120" t="s">
        <v>14</v>
      </c>
      <c r="E7" s="121"/>
      <c r="F7" s="121"/>
      <c r="G7" s="121"/>
      <c r="H7" s="121"/>
      <c r="I7" s="122"/>
      <c r="J7" s="123"/>
      <c r="K7" s="124"/>
      <c r="L7" s="124"/>
    </row>
    <row r="8" spans="1:12" x14ac:dyDescent="0.25">
      <c r="A8" s="125" t="s">
        <v>424</v>
      </c>
      <c r="B8" s="126" t="s">
        <v>12</v>
      </c>
      <c r="C8" s="125" t="s">
        <v>13</v>
      </c>
      <c r="D8" s="127" t="s">
        <v>15</v>
      </c>
      <c r="E8" s="128"/>
      <c r="F8" s="128"/>
      <c r="G8" s="128"/>
      <c r="H8" s="128"/>
      <c r="I8" s="129"/>
      <c r="J8" s="130"/>
      <c r="K8" s="130"/>
      <c r="L8" s="130"/>
    </row>
    <row r="9" spans="1:12" ht="22.5" customHeight="1" x14ac:dyDescent="0.25">
      <c r="A9" s="131" t="s">
        <v>425</v>
      </c>
      <c r="B9" s="132" t="s">
        <v>16</v>
      </c>
      <c r="C9" s="132" t="s">
        <v>17</v>
      </c>
      <c r="D9" s="133" t="s">
        <v>18</v>
      </c>
      <c r="E9" s="134"/>
      <c r="F9" s="134"/>
      <c r="G9" s="134"/>
      <c r="H9" s="134"/>
      <c r="I9" s="135"/>
      <c r="J9" s="136">
        <v>345</v>
      </c>
      <c r="K9" s="179"/>
      <c r="L9" s="137">
        <f>+ROUND(TRUNC(J9,2)*TRUNC(K9,2),2)</f>
        <v>0</v>
      </c>
    </row>
    <row r="10" spans="1:12" ht="69.95" customHeight="1" x14ac:dyDescent="0.25">
      <c r="A10" s="138"/>
      <c r="B10" s="138"/>
      <c r="C10" s="138"/>
      <c r="D10" s="139" t="s">
        <v>19</v>
      </c>
      <c r="E10" s="140"/>
      <c r="F10" s="140"/>
      <c r="G10" s="140"/>
      <c r="H10" s="140"/>
      <c r="I10" s="141"/>
      <c r="J10" s="142"/>
      <c r="K10" s="142"/>
      <c r="L10" s="142"/>
    </row>
    <row r="11" spans="1:12" x14ac:dyDescent="0.25">
      <c r="A11" s="138"/>
      <c r="B11" s="138"/>
      <c r="C11" s="138"/>
      <c r="D11" s="143" t="s">
        <v>20</v>
      </c>
      <c r="E11" s="144">
        <v>345</v>
      </c>
      <c r="F11" s="144">
        <v>0</v>
      </c>
      <c r="G11" s="144">
        <v>0</v>
      </c>
      <c r="H11" s="144">
        <v>0</v>
      </c>
      <c r="I11" s="144">
        <v>345</v>
      </c>
      <c r="J11" s="142"/>
      <c r="K11" s="142"/>
      <c r="L11" s="142"/>
    </row>
    <row r="12" spans="1:12" ht="22.5" customHeight="1" x14ac:dyDescent="0.25">
      <c r="A12" s="131" t="s">
        <v>426</v>
      </c>
      <c r="B12" s="132" t="s">
        <v>16</v>
      </c>
      <c r="C12" s="132" t="s">
        <v>21</v>
      </c>
      <c r="D12" s="133" t="s">
        <v>22</v>
      </c>
      <c r="E12" s="134"/>
      <c r="F12" s="134"/>
      <c r="G12" s="134"/>
      <c r="H12" s="134"/>
      <c r="I12" s="135"/>
      <c r="J12" s="136">
        <v>1</v>
      </c>
      <c r="K12" s="179"/>
      <c r="L12" s="137">
        <f>+ROUND(TRUNC(J12,2)*TRUNC(K12,2),2)</f>
        <v>0</v>
      </c>
    </row>
    <row r="13" spans="1:12" ht="99.95" customHeight="1" x14ac:dyDescent="0.25">
      <c r="A13" s="138"/>
      <c r="B13" s="138"/>
      <c r="C13" s="138"/>
      <c r="D13" s="139" t="s">
        <v>23</v>
      </c>
      <c r="E13" s="140"/>
      <c r="F13" s="140"/>
      <c r="G13" s="140"/>
      <c r="H13" s="140"/>
      <c r="I13" s="141"/>
      <c r="J13" s="142"/>
      <c r="K13" s="142"/>
      <c r="L13" s="142"/>
    </row>
    <row r="14" spans="1:12" x14ac:dyDescent="0.25">
      <c r="A14" s="138"/>
      <c r="B14" s="138"/>
      <c r="C14" s="138"/>
      <c r="D14" s="145"/>
      <c r="E14" s="144">
        <v>1</v>
      </c>
      <c r="F14" s="144">
        <v>0</v>
      </c>
      <c r="G14" s="144">
        <v>0</v>
      </c>
      <c r="H14" s="144">
        <v>0</v>
      </c>
      <c r="I14" s="144">
        <v>1</v>
      </c>
      <c r="J14" s="142"/>
      <c r="K14" s="142"/>
      <c r="L14" s="142"/>
    </row>
    <row r="15" spans="1:12" ht="22.5" customHeight="1" x14ac:dyDescent="0.25">
      <c r="A15" s="131" t="s">
        <v>427</v>
      </c>
      <c r="B15" s="132" t="s">
        <v>16</v>
      </c>
      <c r="C15" s="132" t="s">
        <v>17</v>
      </c>
      <c r="D15" s="133" t="s">
        <v>25</v>
      </c>
      <c r="E15" s="134"/>
      <c r="F15" s="134"/>
      <c r="G15" s="134"/>
      <c r="H15" s="134"/>
      <c r="I15" s="135"/>
      <c r="J15" s="136">
        <v>12.55</v>
      </c>
      <c r="K15" s="179"/>
      <c r="L15" s="137">
        <f>+ROUND(TRUNC(J15,2)*TRUNC(K15,2),2)</f>
        <v>0</v>
      </c>
    </row>
    <row r="16" spans="1:12" ht="99.95" customHeight="1" x14ac:dyDescent="0.25">
      <c r="A16" s="138"/>
      <c r="B16" s="138"/>
      <c r="C16" s="138"/>
      <c r="D16" s="139" t="s">
        <v>26</v>
      </c>
      <c r="E16" s="140"/>
      <c r="F16" s="140"/>
      <c r="G16" s="140"/>
      <c r="H16" s="140"/>
      <c r="I16" s="141"/>
      <c r="J16" s="142"/>
      <c r="K16" s="142"/>
      <c r="L16" s="142"/>
    </row>
    <row r="17" spans="1:12" x14ac:dyDescent="0.25">
      <c r="A17" s="138"/>
      <c r="B17" s="138"/>
      <c r="C17" s="138"/>
      <c r="D17" s="143" t="s">
        <v>105</v>
      </c>
      <c r="E17" s="144">
        <v>12.55</v>
      </c>
      <c r="F17" s="144">
        <v>0</v>
      </c>
      <c r="G17" s="144">
        <v>0</v>
      </c>
      <c r="H17" s="144">
        <v>0</v>
      </c>
      <c r="I17" s="144">
        <v>12.55</v>
      </c>
      <c r="J17" s="142"/>
      <c r="K17" s="142"/>
      <c r="L17" s="142"/>
    </row>
    <row r="18" spans="1:12" ht="22.5" customHeight="1" x14ac:dyDescent="0.25">
      <c r="A18" s="131" t="s">
        <v>428</v>
      </c>
      <c r="B18" s="132" t="s">
        <v>16</v>
      </c>
      <c r="C18" s="132" t="s">
        <v>17</v>
      </c>
      <c r="D18" s="133" t="s">
        <v>28</v>
      </c>
      <c r="E18" s="134"/>
      <c r="F18" s="134"/>
      <c r="G18" s="134"/>
      <c r="H18" s="134"/>
      <c r="I18" s="135"/>
      <c r="J18" s="136">
        <v>321.53999999999996</v>
      </c>
      <c r="K18" s="179"/>
      <c r="L18" s="137">
        <f>+ROUND(TRUNC(J18,2)*TRUNC(K18,2),2)</f>
        <v>0</v>
      </c>
    </row>
    <row r="19" spans="1:12" ht="99.95" customHeight="1" x14ac:dyDescent="0.25">
      <c r="A19" s="138"/>
      <c r="B19" s="138"/>
      <c r="C19" s="138"/>
      <c r="D19" s="139" t="s">
        <v>29</v>
      </c>
      <c r="E19" s="140"/>
      <c r="F19" s="140"/>
      <c r="G19" s="140"/>
      <c r="H19" s="140"/>
      <c r="I19" s="141"/>
      <c r="J19" s="142"/>
      <c r="K19" s="142"/>
      <c r="L19" s="142"/>
    </row>
    <row r="20" spans="1:12" x14ac:dyDescent="0.25">
      <c r="A20" s="138"/>
      <c r="B20" s="138"/>
      <c r="C20" s="138"/>
      <c r="D20" s="143" t="s">
        <v>30</v>
      </c>
      <c r="E20" s="144">
        <v>64</v>
      </c>
      <c r="F20" s="144">
        <v>0</v>
      </c>
      <c r="G20" s="144">
        <v>0</v>
      </c>
      <c r="H20" s="144">
        <v>0</v>
      </c>
      <c r="I20" s="144">
        <v>64</v>
      </c>
      <c r="J20" s="142"/>
      <c r="K20" s="142"/>
      <c r="L20" s="142"/>
    </row>
    <row r="21" spans="1:12" x14ac:dyDescent="0.25">
      <c r="A21" s="138"/>
      <c r="B21" s="138"/>
      <c r="C21" s="138"/>
      <c r="D21" s="143" t="s">
        <v>31</v>
      </c>
      <c r="E21" s="144">
        <v>15.4</v>
      </c>
      <c r="F21" s="144">
        <v>0</v>
      </c>
      <c r="G21" s="144">
        <v>0</v>
      </c>
      <c r="H21" s="144">
        <v>0</v>
      </c>
      <c r="I21" s="144">
        <v>15.4</v>
      </c>
      <c r="J21" s="142"/>
      <c r="K21" s="142"/>
      <c r="L21" s="142"/>
    </row>
    <row r="22" spans="1:12" x14ac:dyDescent="0.25">
      <c r="A22" s="138"/>
      <c r="B22" s="138"/>
      <c r="C22" s="138"/>
      <c r="D22" s="143" t="s">
        <v>32</v>
      </c>
      <c r="E22" s="144">
        <v>20</v>
      </c>
      <c r="F22" s="144">
        <v>0</v>
      </c>
      <c r="G22" s="144">
        <v>0</v>
      </c>
      <c r="H22" s="144">
        <v>0</v>
      </c>
      <c r="I22" s="144">
        <v>20</v>
      </c>
      <c r="J22" s="142"/>
      <c r="K22" s="142"/>
      <c r="L22" s="142"/>
    </row>
    <row r="23" spans="1:12" x14ac:dyDescent="0.25">
      <c r="A23" s="138"/>
      <c r="B23" s="138"/>
      <c r="C23" s="138"/>
      <c r="D23" s="143" t="s">
        <v>33</v>
      </c>
      <c r="E23" s="144">
        <v>18.75</v>
      </c>
      <c r="F23" s="144">
        <v>0</v>
      </c>
      <c r="G23" s="144">
        <v>0</v>
      </c>
      <c r="H23" s="144">
        <v>0</v>
      </c>
      <c r="I23" s="144">
        <v>18.75</v>
      </c>
      <c r="J23" s="142"/>
      <c r="K23" s="142"/>
      <c r="L23" s="142"/>
    </row>
    <row r="24" spans="1:12" x14ac:dyDescent="0.25">
      <c r="A24" s="138"/>
      <c r="B24" s="138"/>
      <c r="C24" s="138"/>
      <c r="D24" s="143" t="s">
        <v>34</v>
      </c>
      <c r="E24" s="144">
        <v>14</v>
      </c>
      <c r="F24" s="144">
        <v>0</v>
      </c>
      <c r="G24" s="144">
        <v>0</v>
      </c>
      <c r="H24" s="144">
        <v>0</v>
      </c>
      <c r="I24" s="144">
        <v>14</v>
      </c>
      <c r="J24" s="142"/>
      <c r="K24" s="142"/>
      <c r="L24" s="142"/>
    </row>
    <row r="25" spans="1:12" x14ac:dyDescent="0.25">
      <c r="A25" s="138"/>
      <c r="B25" s="138"/>
      <c r="C25" s="138"/>
      <c r="D25" s="143" t="s">
        <v>35</v>
      </c>
      <c r="E25" s="144">
        <v>11.4</v>
      </c>
      <c r="F25" s="144">
        <v>0</v>
      </c>
      <c r="G25" s="144">
        <v>0</v>
      </c>
      <c r="H25" s="144">
        <v>0</v>
      </c>
      <c r="I25" s="144">
        <v>11.4</v>
      </c>
      <c r="J25" s="142"/>
      <c r="K25" s="142"/>
      <c r="L25" s="142"/>
    </row>
    <row r="26" spans="1:12" x14ac:dyDescent="0.25">
      <c r="A26" s="138"/>
      <c r="B26" s="138"/>
      <c r="C26" s="138"/>
      <c r="D26" s="143" t="s">
        <v>36</v>
      </c>
      <c r="E26" s="144">
        <v>22.35</v>
      </c>
      <c r="F26" s="144">
        <v>0</v>
      </c>
      <c r="G26" s="144">
        <v>0</v>
      </c>
      <c r="H26" s="144">
        <v>0</v>
      </c>
      <c r="I26" s="144">
        <v>22.35</v>
      </c>
      <c r="J26" s="142"/>
      <c r="K26" s="142"/>
      <c r="L26" s="142"/>
    </row>
    <row r="27" spans="1:12" x14ac:dyDescent="0.25">
      <c r="A27" s="138"/>
      <c r="B27" s="138"/>
      <c r="C27" s="138"/>
      <c r="D27" s="143" t="s">
        <v>37</v>
      </c>
      <c r="E27" s="144">
        <v>19.5</v>
      </c>
      <c r="F27" s="144">
        <v>0</v>
      </c>
      <c r="G27" s="144">
        <v>0</v>
      </c>
      <c r="H27" s="144">
        <v>0</v>
      </c>
      <c r="I27" s="144">
        <v>19.5</v>
      </c>
      <c r="J27" s="142"/>
      <c r="K27" s="142"/>
      <c r="L27" s="142"/>
    </row>
    <row r="28" spans="1:12" x14ac:dyDescent="0.25">
      <c r="A28" s="138"/>
      <c r="B28" s="138"/>
      <c r="C28" s="138"/>
      <c r="D28" s="143" t="s">
        <v>38</v>
      </c>
      <c r="E28" s="144">
        <v>3.4</v>
      </c>
      <c r="F28" s="144">
        <v>0</v>
      </c>
      <c r="G28" s="144">
        <v>0</v>
      </c>
      <c r="H28" s="144">
        <v>0</v>
      </c>
      <c r="I28" s="144">
        <v>3.4</v>
      </c>
      <c r="J28" s="142"/>
      <c r="K28" s="142"/>
      <c r="L28" s="142"/>
    </row>
    <row r="29" spans="1:12" x14ac:dyDescent="0.25">
      <c r="A29" s="138"/>
      <c r="B29" s="138"/>
      <c r="C29" s="138"/>
      <c r="D29" s="143" t="s">
        <v>24</v>
      </c>
      <c r="E29" s="144">
        <v>60</v>
      </c>
      <c r="F29" s="144">
        <v>0</v>
      </c>
      <c r="G29" s="144">
        <v>0</v>
      </c>
      <c r="H29" s="144">
        <v>0</v>
      </c>
      <c r="I29" s="144">
        <v>60</v>
      </c>
      <c r="J29" s="142"/>
      <c r="K29" s="142"/>
      <c r="L29" s="142"/>
    </row>
    <row r="30" spans="1:12" x14ac:dyDescent="0.25">
      <c r="A30" s="138"/>
      <c r="B30" s="138"/>
      <c r="C30" s="138"/>
      <c r="D30" s="143" t="s">
        <v>320</v>
      </c>
      <c r="E30" s="144">
        <v>12.34</v>
      </c>
      <c r="F30" s="144">
        <v>0</v>
      </c>
      <c r="G30" s="144">
        <v>0</v>
      </c>
      <c r="H30" s="144">
        <v>0</v>
      </c>
      <c r="I30" s="144">
        <v>12.34</v>
      </c>
      <c r="J30" s="142"/>
      <c r="K30" s="142"/>
      <c r="L30" s="142"/>
    </row>
    <row r="31" spans="1:12" x14ac:dyDescent="0.25">
      <c r="A31" s="138"/>
      <c r="B31" s="138"/>
      <c r="C31" s="138"/>
      <c r="D31" s="143" t="s">
        <v>90</v>
      </c>
      <c r="E31" s="144">
        <v>12</v>
      </c>
      <c r="F31" s="144">
        <v>0</v>
      </c>
      <c r="G31" s="144">
        <v>0</v>
      </c>
      <c r="H31" s="144">
        <v>0</v>
      </c>
      <c r="I31" s="144">
        <v>12</v>
      </c>
      <c r="J31" s="142"/>
      <c r="K31" s="142"/>
      <c r="L31" s="142"/>
    </row>
    <row r="32" spans="1:12" x14ac:dyDescent="0.25">
      <c r="A32" s="138"/>
      <c r="B32" s="138"/>
      <c r="C32" s="138"/>
      <c r="D32" s="143" t="s">
        <v>44</v>
      </c>
      <c r="E32" s="144">
        <v>8.4</v>
      </c>
      <c r="F32" s="144">
        <v>0</v>
      </c>
      <c r="G32" s="144">
        <v>0</v>
      </c>
      <c r="H32" s="144">
        <v>0</v>
      </c>
      <c r="I32" s="144">
        <v>8.4</v>
      </c>
      <c r="J32" s="142"/>
      <c r="K32" s="142"/>
      <c r="L32" s="142"/>
    </row>
    <row r="33" spans="1:12" x14ac:dyDescent="0.25">
      <c r="A33" s="138"/>
      <c r="B33" s="138"/>
      <c r="C33" s="138"/>
      <c r="D33" s="143" t="s">
        <v>39</v>
      </c>
      <c r="E33" s="144">
        <v>40</v>
      </c>
      <c r="F33" s="144">
        <v>0</v>
      </c>
      <c r="G33" s="144">
        <v>0</v>
      </c>
      <c r="H33" s="144">
        <v>0</v>
      </c>
      <c r="I33" s="144">
        <v>40</v>
      </c>
      <c r="J33" s="142"/>
      <c r="K33" s="142"/>
      <c r="L33" s="142"/>
    </row>
    <row r="34" spans="1:12" x14ac:dyDescent="0.25">
      <c r="A34" s="131" t="s">
        <v>429</v>
      </c>
      <c r="B34" s="132" t="s">
        <v>16</v>
      </c>
      <c r="C34" s="132" t="s">
        <v>21</v>
      </c>
      <c r="D34" s="133" t="s">
        <v>40</v>
      </c>
      <c r="E34" s="134"/>
      <c r="F34" s="134"/>
      <c r="G34" s="134"/>
      <c r="H34" s="134"/>
      <c r="I34" s="135"/>
      <c r="J34" s="136">
        <v>6</v>
      </c>
      <c r="K34" s="179"/>
      <c r="L34" s="137">
        <f>+ROUND(TRUNC(J34,2)*TRUNC(K34,2),2)</f>
        <v>0</v>
      </c>
    </row>
    <row r="35" spans="1:12" ht="69.95" customHeight="1" x14ac:dyDescent="0.25">
      <c r="A35" s="138"/>
      <c r="B35" s="138"/>
      <c r="C35" s="138"/>
      <c r="D35" s="139" t="s">
        <v>41</v>
      </c>
      <c r="E35" s="140"/>
      <c r="F35" s="140"/>
      <c r="G35" s="140"/>
      <c r="H35" s="140"/>
      <c r="I35" s="141"/>
      <c r="J35" s="142"/>
      <c r="K35" s="142"/>
      <c r="L35" s="142"/>
    </row>
    <row r="36" spans="1:12" x14ac:dyDescent="0.25">
      <c r="A36" s="138"/>
      <c r="B36" s="138"/>
      <c r="C36" s="138"/>
      <c r="D36" s="143" t="s">
        <v>42</v>
      </c>
      <c r="E36" s="144">
        <v>1</v>
      </c>
      <c r="F36" s="144">
        <v>0</v>
      </c>
      <c r="G36" s="144">
        <v>0</v>
      </c>
      <c r="H36" s="144">
        <v>0</v>
      </c>
      <c r="I36" s="144">
        <v>1</v>
      </c>
      <c r="J36" s="142"/>
      <c r="K36" s="142"/>
      <c r="L36" s="142"/>
    </row>
    <row r="37" spans="1:12" x14ac:dyDescent="0.25">
      <c r="A37" s="138"/>
      <c r="B37" s="138"/>
      <c r="C37" s="138"/>
      <c r="D37" s="143" t="s">
        <v>43</v>
      </c>
      <c r="E37" s="144">
        <v>1</v>
      </c>
      <c r="F37" s="144">
        <v>0</v>
      </c>
      <c r="G37" s="144">
        <v>0</v>
      </c>
      <c r="H37" s="144">
        <v>0</v>
      </c>
      <c r="I37" s="144">
        <v>1</v>
      </c>
      <c r="J37" s="142"/>
      <c r="K37" s="142"/>
      <c r="L37" s="142"/>
    </row>
    <row r="38" spans="1:12" x14ac:dyDescent="0.25">
      <c r="A38" s="138"/>
      <c r="B38" s="138"/>
      <c r="C38" s="138"/>
      <c r="D38" s="143" t="s">
        <v>44</v>
      </c>
      <c r="E38" s="144">
        <v>1</v>
      </c>
      <c r="F38" s="144">
        <v>0</v>
      </c>
      <c r="G38" s="144">
        <v>0</v>
      </c>
      <c r="H38" s="144">
        <v>0</v>
      </c>
      <c r="I38" s="144">
        <v>1</v>
      </c>
      <c r="J38" s="142"/>
      <c r="K38" s="142"/>
      <c r="L38" s="142"/>
    </row>
    <row r="39" spans="1:12" x14ac:dyDescent="0.25">
      <c r="A39" s="138"/>
      <c r="B39" s="138"/>
      <c r="C39" s="138"/>
      <c r="D39" s="143" t="s">
        <v>24</v>
      </c>
      <c r="E39" s="144">
        <v>1</v>
      </c>
      <c r="F39" s="144">
        <v>0</v>
      </c>
      <c r="G39" s="144">
        <v>0</v>
      </c>
      <c r="H39" s="144">
        <v>0</v>
      </c>
      <c r="I39" s="144">
        <v>1</v>
      </c>
      <c r="J39" s="142"/>
      <c r="K39" s="142"/>
      <c r="L39" s="142"/>
    </row>
    <row r="40" spans="1:12" x14ac:dyDescent="0.25">
      <c r="A40" s="138"/>
      <c r="B40" s="138"/>
      <c r="C40" s="138"/>
      <c r="D40" s="143" t="s">
        <v>45</v>
      </c>
      <c r="E40" s="144">
        <v>2</v>
      </c>
      <c r="F40" s="144">
        <v>0</v>
      </c>
      <c r="G40" s="144">
        <v>0</v>
      </c>
      <c r="H40" s="144">
        <v>0</v>
      </c>
      <c r="I40" s="144">
        <v>2</v>
      </c>
      <c r="J40" s="142"/>
      <c r="K40" s="142"/>
      <c r="L40" s="142"/>
    </row>
    <row r="41" spans="1:12" x14ac:dyDescent="0.25">
      <c r="A41" s="131" t="s">
        <v>430</v>
      </c>
      <c r="B41" s="132" t="s">
        <v>16</v>
      </c>
      <c r="C41" s="132" t="s">
        <v>46</v>
      </c>
      <c r="D41" s="133" t="s">
        <v>47</v>
      </c>
      <c r="E41" s="134"/>
      <c r="F41" s="134"/>
      <c r="G41" s="134"/>
      <c r="H41" s="134"/>
      <c r="I41" s="135"/>
      <c r="J41" s="136">
        <v>227.73</v>
      </c>
      <c r="K41" s="179"/>
      <c r="L41" s="137">
        <f>+ROUND(TRUNC(J41,2)*TRUNC(K41,2),2)</f>
        <v>0</v>
      </c>
    </row>
    <row r="42" spans="1:12" ht="45" customHeight="1" x14ac:dyDescent="0.25">
      <c r="A42" s="138"/>
      <c r="B42" s="138"/>
      <c r="C42" s="138"/>
      <c r="D42" s="139" t="s">
        <v>48</v>
      </c>
      <c r="E42" s="140"/>
      <c r="F42" s="140"/>
      <c r="G42" s="140"/>
      <c r="H42" s="140"/>
      <c r="I42" s="141"/>
      <c r="J42" s="142"/>
      <c r="K42" s="142"/>
      <c r="L42" s="142"/>
    </row>
    <row r="43" spans="1:12" x14ac:dyDescent="0.25">
      <c r="A43" s="138"/>
      <c r="B43" s="138"/>
      <c r="C43" s="138"/>
      <c r="D43" s="143" t="s">
        <v>49</v>
      </c>
      <c r="E43" s="144">
        <v>1</v>
      </c>
      <c r="F43" s="144">
        <v>34.76</v>
      </c>
      <c r="G43" s="144">
        <v>0</v>
      </c>
      <c r="H43" s="144">
        <v>0</v>
      </c>
      <c r="I43" s="144">
        <v>34.76</v>
      </c>
      <c r="J43" s="142"/>
      <c r="K43" s="142"/>
      <c r="L43" s="142"/>
    </row>
    <row r="44" spans="1:12" x14ac:dyDescent="0.25">
      <c r="A44" s="138"/>
      <c r="B44" s="138"/>
      <c r="C44" s="138"/>
      <c r="D44" s="143" t="s">
        <v>24</v>
      </c>
      <c r="E44" s="144">
        <v>1</v>
      </c>
      <c r="F44" s="144">
        <v>97.9</v>
      </c>
      <c r="G44" s="144">
        <v>0</v>
      </c>
      <c r="H44" s="144">
        <v>0</v>
      </c>
      <c r="I44" s="144">
        <v>97.9</v>
      </c>
      <c r="J44" s="142"/>
      <c r="K44" s="142"/>
      <c r="L44" s="142"/>
    </row>
    <row r="45" spans="1:12" x14ac:dyDescent="0.25">
      <c r="A45" s="138"/>
      <c r="B45" s="138"/>
      <c r="C45" s="138"/>
      <c r="D45" s="143" t="s">
        <v>50</v>
      </c>
      <c r="E45" s="144">
        <v>1</v>
      </c>
      <c r="F45" s="144">
        <v>14.24</v>
      </c>
      <c r="G45" s="144">
        <v>0</v>
      </c>
      <c r="H45" s="144">
        <v>0</v>
      </c>
      <c r="I45" s="144">
        <v>14.24</v>
      </c>
      <c r="J45" s="142"/>
      <c r="K45" s="142"/>
      <c r="L45" s="142"/>
    </row>
    <row r="46" spans="1:12" x14ac:dyDescent="0.25">
      <c r="A46" s="138"/>
      <c r="B46" s="138"/>
      <c r="C46" s="138"/>
      <c r="D46" s="143" t="s">
        <v>31</v>
      </c>
      <c r="E46" s="144">
        <v>1</v>
      </c>
      <c r="F46" s="144">
        <v>15.75</v>
      </c>
      <c r="G46" s="144">
        <v>0</v>
      </c>
      <c r="H46" s="144">
        <v>0</v>
      </c>
      <c r="I46" s="144">
        <v>15.75</v>
      </c>
      <c r="J46" s="142"/>
      <c r="K46" s="142"/>
      <c r="L46" s="142"/>
    </row>
    <row r="47" spans="1:12" x14ac:dyDescent="0.25">
      <c r="A47" s="138"/>
      <c r="B47" s="138"/>
      <c r="C47" s="138"/>
      <c r="D47" s="143" t="s">
        <v>51</v>
      </c>
      <c r="E47" s="144">
        <v>1</v>
      </c>
      <c r="F47" s="144">
        <v>14.54</v>
      </c>
      <c r="G47" s="144">
        <v>0</v>
      </c>
      <c r="H47" s="144">
        <v>0</v>
      </c>
      <c r="I47" s="144">
        <v>14.54</v>
      </c>
      <c r="J47" s="142"/>
      <c r="K47" s="142"/>
      <c r="L47" s="142"/>
    </row>
    <row r="48" spans="1:12" x14ac:dyDescent="0.25">
      <c r="A48" s="138"/>
      <c r="B48" s="138"/>
      <c r="C48" s="138"/>
      <c r="D48" s="143" t="s">
        <v>52</v>
      </c>
      <c r="E48" s="144">
        <v>1</v>
      </c>
      <c r="F48" s="144">
        <v>10.17</v>
      </c>
      <c r="G48" s="144">
        <v>0</v>
      </c>
      <c r="H48" s="144">
        <v>0</v>
      </c>
      <c r="I48" s="144">
        <v>10.17</v>
      </c>
      <c r="J48" s="142"/>
      <c r="K48" s="142"/>
      <c r="L48" s="142"/>
    </row>
    <row r="49" spans="1:12" x14ac:dyDescent="0.25">
      <c r="A49" s="138"/>
      <c r="B49" s="138"/>
      <c r="C49" s="138"/>
      <c r="D49" s="143" t="s">
        <v>90</v>
      </c>
      <c r="E49" s="144">
        <v>1</v>
      </c>
      <c r="F49" s="144">
        <v>14</v>
      </c>
      <c r="G49" s="144">
        <v>0</v>
      </c>
      <c r="H49" s="144">
        <v>0</v>
      </c>
      <c r="I49" s="144">
        <v>14</v>
      </c>
      <c r="J49" s="142"/>
      <c r="K49" s="142"/>
      <c r="L49" s="142"/>
    </row>
    <row r="50" spans="1:12" x14ac:dyDescent="0.25">
      <c r="A50" s="138"/>
      <c r="B50" s="138"/>
      <c r="C50" s="138"/>
      <c r="D50" s="143" t="s">
        <v>50</v>
      </c>
      <c r="E50" s="144">
        <v>1</v>
      </c>
      <c r="F50" s="144">
        <v>14.22</v>
      </c>
      <c r="G50" s="144">
        <v>0</v>
      </c>
      <c r="H50" s="144">
        <v>0</v>
      </c>
      <c r="I50" s="144">
        <v>14.22</v>
      </c>
      <c r="J50" s="142"/>
      <c r="K50" s="142"/>
      <c r="L50" s="142"/>
    </row>
    <row r="51" spans="1:12" x14ac:dyDescent="0.25">
      <c r="A51" s="138"/>
      <c r="B51" s="138"/>
      <c r="C51" s="138"/>
      <c r="D51" s="143" t="s">
        <v>582</v>
      </c>
      <c r="E51" s="144">
        <v>1</v>
      </c>
      <c r="F51" s="144">
        <v>12.15</v>
      </c>
      <c r="G51" s="144">
        <v>0</v>
      </c>
      <c r="H51" s="144">
        <v>0</v>
      </c>
      <c r="I51" s="144">
        <v>12.15</v>
      </c>
      <c r="J51" s="142"/>
      <c r="K51" s="142"/>
      <c r="L51" s="142"/>
    </row>
    <row r="52" spans="1:12" x14ac:dyDescent="0.25">
      <c r="A52" s="131" t="s">
        <v>431</v>
      </c>
      <c r="B52" s="132" t="s">
        <v>16</v>
      </c>
      <c r="C52" s="132" t="s">
        <v>17</v>
      </c>
      <c r="D52" s="133" t="s">
        <v>53</v>
      </c>
      <c r="E52" s="134"/>
      <c r="F52" s="134"/>
      <c r="G52" s="134"/>
      <c r="H52" s="134"/>
      <c r="I52" s="135"/>
      <c r="J52" s="136">
        <v>285.40000000000003</v>
      </c>
      <c r="K52" s="179"/>
      <c r="L52" s="137">
        <f>+ROUND(TRUNC(J52,2)*TRUNC(K52,2),2)</f>
        <v>0</v>
      </c>
    </row>
    <row r="53" spans="1:12" ht="45" customHeight="1" x14ac:dyDescent="0.25">
      <c r="A53" s="138"/>
      <c r="B53" s="138"/>
      <c r="C53" s="138"/>
      <c r="D53" s="139" t="s">
        <v>54</v>
      </c>
      <c r="E53" s="140"/>
      <c r="F53" s="140"/>
      <c r="G53" s="140"/>
      <c r="H53" s="140"/>
      <c r="I53" s="141"/>
      <c r="J53" s="142"/>
      <c r="K53" s="142"/>
      <c r="L53" s="142"/>
    </row>
    <row r="54" spans="1:12" x14ac:dyDescent="0.25">
      <c r="A54" s="138"/>
      <c r="B54" s="138"/>
      <c r="C54" s="138"/>
      <c r="D54" s="143" t="s">
        <v>24</v>
      </c>
      <c r="E54" s="144">
        <v>50</v>
      </c>
      <c r="F54" s="144">
        <v>0</v>
      </c>
      <c r="G54" s="144">
        <v>0</v>
      </c>
      <c r="H54" s="144">
        <v>0</v>
      </c>
      <c r="I54" s="144">
        <v>50</v>
      </c>
      <c r="J54" s="142"/>
      <c r="K54" s="142"/>
      <c r="L54" s="142"/>
    </row>
    <row r="55" spans="1:12" x14ac:dyDescent="0.25">
      <c r="A55" s="138"/>
      <c r="B55" s="138"/>
      <c r="C55" s="138"/>
      <c r="D55" s="143" t="s">
        <v>31</v>
      </c>
      <c r="E55" s="144">
        <v>15.4</v>
      </c>
      <c r="F55" s="144">
        <v>0</v>
      </c>
      <c r="G55" s="144">
        <v>0</v>
      </c>
      <c r="H55" s="144">
        <v>0</v>
      </c>
      <c r="I55" s="144">
        <v>15.4</v>
      </c>
      <c r="J55" s="142"/>
      <c r="K55" s="142"/>
      <c r="L55" s="142"/>
    </row>
    <row r="56" spans="1:12" x14ac:dyDescent="0.25">
      <c r="A56" s="138"/>
      <c r="B56" s="138"/>
      <c r="C56" s="138"/>
      <c r="D56" s="143" t="s">
        <v>55</v>
      </c>
      <c r="E56" s="144">
        <v>20</v>
      </c>
      <c r="F56" s="144">
        <v>0</v>
      </c>
      <c r="G56" s="144">
        <v>0</v>
      </c>
      <c r="H56" s="144">
        <v>0</v>
      </c>
      <c r="I56" s="144">
        <v>20</v>
      </c>
      <c r="J56" s="142"/>
      <c r="K56" s="142"/>
      <c r="L56" s="142"/>
    </row>
    <row r="57" spans="1:12" x14ac:dyDescent="0.25">
      <c r="A57" s="138"/>
      <c r="B57" s="138"/>
      <c r="C57" s="138"/>
      <c r="D57" s="143" t="s">
        <v>56</v>
      </c>
      <c r="E57" s="144">
        <v>0</v>
      </c>
      <c r="F57" s="144">
        <v>18</v>
      </c>
      <c r="G57" s="144">
        <v>0</v>
      </c>
      <c r="H57" s="144">
        <v>1</v>
      </c>
      <c r="I57" s="144">
        <v>18</v>
      </c>
      <c r="J57" s="142"/>
      <c r="K57" s="142"/>
      <c r="L57" s="142"/>
    </row>
    <row r="58" spans="1:12" x14ac:dyDescent="0.25">
      <c r="A58" s="138"/>
      <c r="B58" s="138"/>
      <c r="C58" s="138"/>
      <c r="D58" s="143" t="s">
        <v>57</v>
      </c>
      <c r="E58" s="144">
        <v>18.75</v>
      </c>
      <c r="F58" s="144">
        <v>0</v>
      </c>
      <c r="G58" s="144">
        <v>0</v>
      </c>
      <c r="H58" s="144">
        <v>0</v>
      </c>
      <c r="I58" s="144">
        <v>18.75</v>
      </c>
      <c r="J58" s="142"/>
      <c r="K58" s="142"/>
      <c r="L58" s="142"/>
    </row>
    <row r="59" spans="1:12" x14ac:dyDescent="0.25">
      <c r="A59" s="138"/>
      <c r="B59" s="138"/>
      <c r="C59" s="138"/>
      <c r="D59" s="143" t="s">
        <v>58</v>
      </c>
      <c r="E59" s="144">
        <v>0</v>
      </c>
      <c r="F59" s="144">
        <v>17.52</v>
      </c>
      <c r="G59" s="144">
        <v>0</v>
      </c>
      <c r="H59" s="144">
        <v>1</v>
      </c>
      <c r="I59" s="144">
        <v>17.52</v>
      </c>
      <c r="J59" s="142"/>
      <c r="K59" s="142"/>
      <c r="L59" s="142"/>
    </row>
    <row r="60" spans="1:12" x14ac:dyDescent="0.25">
      <c r="A60" s="138"/>
      <c r="B60" s="138"/>
      <c r="C60" s="138"/>
      <c r="D60" s="143" t="s">
        <v>59</v>
      </c>
      <c r="E60" s="144">
        <v>3.3</v>
      </c>
      <c r="F60" s="144">
        <v>0</v>
      </c>
      <c r="G60" s="144">
        <v>0</v>
      </c>
      <c r="H60" s="144">
        <v>0</v>
      </c>
      <c r="I60" s="144">
        <v>3.3</v>
      </c>
      <c r="J60" s="142"/>
      <c r="K60" s="142"/>
      <c r="L60" s="142"/>
    </row>
    <row r="61" spans="1:12" x14ac:dyDescent="0.25">
      <c r="A61" s="138"/>
      <c r="B61" s="138"/>
      <c r="C61" s="138"/>
      <c r="D61" s="143" t="s">
        <v>60</v>
      </c>
      <c r="E61" s="144">
        <v>0</v>
      </c>
      <c r="F61" s="144">
        <v>7.46</v>
      </c>
      <c r="G61" s="144">
        <v>0</v>
      </c>
      <c r="H61" s="144">
        <v>1</v>
      </c>
      <c r="I61" s="144">
        <v>7.46</v>
      </c>
      <c r="J61" s="142"/>
      <c r="K61" s="142"/>
      <c r="L61" s="142"/>
    </row>
    <row r="62" spans="1:12" x14ac:dyDescent="0.25">
      <c r="A62" s="138"/>
      <c r="B62" s="138"/>
      <c r="C62" s="138"/>
      <c r="D62" s="143" t="s">
        <v>61</v>
      </c>
      <c r="E62" s="144">
        <v>14</v>
      </c>
      <c r="F62" s="144">
        <v>0</v>
      </c>
      <c r="G62" s="144">
        <v>0</v>
      </c>
      <c r="H62" s="144">
        <v>0</v>
      </c>
      <c r="I62" s="144">
        <v>14</v>
      </c>
      <c r="J62" s="142"/>
      <c r="K62" s="142"/>
      <c r="L62" s="142"/>
    </row>
    <row r="63" spans="1:12" x14ac:dyDescent="0.25">
      <c r="A63" s="138"/>
      <c r="B63" s="138"/>
      <c r="C63" s="138"/>
      <c r="D63" s="143" t="s">
        <v>62</v>
      </c>
      <c r="E63" s="144">
        <v>0</v>
      </c>
      <c r="F63" s="144">
        <v>15</v>
      </c>
      <c r="G63" s="144">
        <v>0</v>
      </c>
      <c r="H63" s="144">
        <v>1</v>
      </c>
      <c r="I63" s="144">
        <v>15</v>
      </c>
      <c r="J63" s="142"/>
      <c r="K63" s="142"/>
      <c r="L63" s="142"/>
    </row>
    <row r="64" spans="1:12" x14ac:dyDescent="0.25">
      <c r="A64" s="138"/>
      <c r="B64" s="138"/>
      <c r="C64" s="138"/>
      <c r="D64" s="143" t="s">
        <v>63</v>
      </c>
      <c r="E64" s="144">
        <v>11.4</v>
      </c>
      <c r="F64" s="144">
        <v>0</v>
      </c>
      <c r="G64" s="144">
        <v>0</v>
      </c>
      <c r="H64" s="144">
        <v>0</v>
      </c>
      <c r="I64" s="144">
        <v>11.4</v>
      </c>
      <c r="J64" s="142"/>
      <c r="K64" s="142"/>
      <c r="L64" s="142"/>
    </row>
    <row r="65" spans="1:12" x14ac:dyDescent="0.25">
      <c r="A65" s="138"/>
      <c r="B65" s="138"/>
      <c r="C65" s="138"/>
      <c r="D65" s="143" t="s">
        <v>64</v>
      </c>
      <c r="E65" s="144">
        <v>0</v>
      </c>
      <c r="F65" s="144">
        <v>14.6</v>
      </c>
      <c r="G65" s="144">
        <v>0</v>
      </c>
      <c r="H65" s="144">
        <v>1</v>
      </c>
      <c r="I65" s="144">
        <v>14.6</v>
      </c>
      <c r="J65" s="142"/>
      <c r="K65" s="142"/>
      <c r="L65" s="142"/>
    </row>
    <row r="66" spans="1:12" x14ac:dyDescent="0.25">
      <c r="A66" s="138"/>
      <c r="B66" s="138"/>
      <c r="C66" s="138"/>
      <c r="D66" s="143" t="s">
        <v>65</v>
      </c>
      <c r="E66" s="144">
        <v>22.35</v>
      </c>
      <c r="F66" s="144">
        <v>0</v>
      </c>
      <c r="G66" s="144">
        <v>0</v>
      </c>
      <c r="H66" s="144">
        <v>0</v>
      </c>
      <c r="I66" s="144">
        <v>22.35</v>
      </c>
      <c r="J66" s="142"/>
      <c r="K66" s="142"/>
      <c r="L66" s="142"/>
    </row>
    <row r="67" spans="1:12" x14ac:dyDescent="0.25">
      <c r="A67" s="138"/>
      <c r="B67" s="138"/>
      <c r="C67" s="138"/>
      <c r="D67" s="143" t="s">
        <v>66</v>
      </c>
      <c r="E67" s="144">
        <v>0</v>
      </c>
      <c r="F67" s="144">
        <v>20</v>
      </c>
      <c r="G67" s="144">
        <v>0</v>
      </c>
      <c r="H67" s="144">
        <v>1</v>
      </c>
      <c r="I67" s="144">
        <v>20</v>
      </c>
      <c r="J67" s="142"/>
      <c r="K67" s="142"/>
      <c r="L67" s="142"/>
    </row>
    <row r="68" spans="1:12" x14ac:dyDescent="0.25">
      <c r="A68" s="138"/>
      <c r="B68" s="138"/>
      <c r="C68" s="138"/>
      <c r="D68" s="143" t="s">
        <v>67</v>
      </c>
      <c r="E68" s="144">
        <v>19.5</v>
      </c>
      <c r="F68" s="144">
        <v>0</v>
      </c>
      <c r="G68" s="144">
        <v>0</v>
      </c>
      <c r="H68" s="144">
        <v>0</v>
      </c>
      <c r="I68" s="144">
        <v>19.5</v>
      </c>
      <c r="J68" s="142"/>
      <c r="K68" s="142"/>
      <c r="L68" s="142"/>
    </row>
    <row r="69" spans="1:12" x14ac:dyDescent="0.25">
      <c r="A69" s="138"/>
      <c r="B69" s="138"/>
      <c r="C69" s="138"/>
      <c r="D69" s="143" t="s">
        <v>68</v>
      </c>
      <c r="E69" s="144">
        <v>0</v>
      </c>
      <c r="F69" s="144">
        <v>18.12</v>
      </c>
      <c r="G69" s="144">
        <v>0</v>
      </c>
      <c r="H69" s="144">
        <v>1</v>
      </c>
      <c r="I69" s="144">
        <v>18.12</v>
      </c>
      <c r="J69" s="142"/>
      <c r="K69" s="142"/>
      <c r="L69" s="142"/>
    </row>
    <row r="70" spans="1:12" x14ac:dyDescent="0.25">
      <c r="A70" s="131" t="s">
        <v>432</v>
      </c>
      <c r="B70" s="132" t="s">
        <v>16</v>
      </c>
      <c r="C70" s="132" t="s">
        <v>17</v>
      </c>
      <c r="D70" s="133" t="s">
        <v>69</v>
      </c>
      <c r="E70" s="134"/>
      <c r="F70" s="134"/>
      <c r="G70" s="134"/>
      <c r="H70" s="134"/>
      <c r="I70" s="135"/>
      <c r="J70" s="136">
        <v>12.45</v>
      </c>
      <c r="K70" s="179"/>
      <c r="L70" s="137">
        <f>+ROUND(TRUNC(J70,2)*TRUNC(K70,2),2)</f>
        <v>0</v>
      </c>
    </row>
    <row r="71" spans="1:12" ht="69.95" customHeight="1" x14ac:dyDescent="0.25">
      <c r="A71" s="138"/>
      <c r="B71" s="138"/>
      <c r="C71" s="138"/>
      <c r="D71" s="139" t="s">
        <v>70</v>
      </c>
      <c r="E71" s="140"/>
      <c r="F71" s="140"/>
      <c r="G71" s="140"/>
      <c r="H71" s="140"/>
      <c r="I71" s="141"/>
      <c r="J71" s="142"/>
      <c r="K71" s="142"/>
      <c r="L71" s="142"/>
    </row>
    <row r="72" spans="1:12" x14ac:dyDescent="0.25">
      <c r="A72" s="138"/>
      <c r="B72" s="138"/>
      <c r="C72" s="138"/>
      <c r="D72" s="143" t="s">
        <v>71</v>
      </c>
      <c r="E72" s="144">
        <v>5.7</v>
      </c>
      <c r="F72" s="144">
        <v>0</v>
      </c>
      <c r="G72" s="144">
        <v>0</v>
      </c>
      <c r="H72" s="144">
        <v>0</v>
      </c>
      <c r="I72" s="144">
        <v>5.7</v>
      </c>
      <c r="J72" s="142"/>
      <c r="K72" s="142"/>
      <c r="L72" s="142"/>
    </row>
    <row r="73" spans="1:12" x14ac:dyDescent="0.25">
      <c r="A73" s="138"/>
      <c r="B73" s="138"/>
      <c r="C73" s="138"/>
      <c r="D73" s="143" t="s">
        <v>45</v>
      </c>
      <c r="E73" s="144">
        <v>6.75</v>
      </c>
      <c r="F73" s="144">
        <v>0</v>
      </c>
      <c r="G73" s="144">
        <v>0</v>
      </c>
      <c r="H73" s="144">
        <v>0</v>
      </c>
      <c r="I73" s="144">
        <v>6.75</v>
      </c>
      <c r="J73" s="142"/>
      <c r="K73" s="142"/>
      <c r="L73" s="142"/>
    </row>
    <row r="74" spans="1:12" x14ac:dyDescent="0.25">
      <c r="A74" s="131" t="s">
        <v>433</v>
      </c>
      <c r="B74" s="132" t="s">
        <v>16</v>
      </c>
      <c r="C74" s="132" t="s">
        <v>17</v>
      </c>
      <c r="D74" s="133" t="s">
        <v>72</v>
      </c>
      <c r="E74" s="134"/>
      <c r="F74" s="134"/>
      <c r="G74" s="134"/>
      <c r="H74" s="134"/>
      <c r="I74" s="135"/>
      <c r="J74" s="146">
        <v>296.346</v>
      </c>
      <c r="K74" s="179"/>
      <c r="L74" s="137">
        <f>+ROUND(TRUNC(J74,4)*TRUNC(K74,2),2)</f>
        <v>0</v>
      </c>
    </row>
    <row r="75" spans="1:12" ht="45" customHeight="1" x14ac:dyDescent="0.25">
      <c r="A75" s="138"/>
      <c r="B75" s="138"/>
      <c r="C75" s="138"/>
      <c r="D75" s="139" t="s">
        <v>73</v>
      </c>
      <c r="E75" s="140"/>
      <c r="F75" s="140"/>
      <c r="G75" s="140"/>
      <c r="H75" s="140"/>
      <c r="I75" s="141"/>
      <c r="J75" s="142"/>
      <c r="K75" s="142"/>
      <c r="L75" s="142"/>
    </row>
    <row r="76" spans="1:12" x14ac:dyDescent="0.25">
      <c r="A76" s="138"/>
      <c r="B76" s="138"/>
      <c r="C76" s="138"/>
      <c r="D76" s="143" t="s">
        <v>37</v>
      </c>
      <c r="E76" s="144">
        <v>0</v>
      </c>
      <c r="F76" s="144">
        <v>18.2</v>
      </c>
      <c r="G76" s="144">
        <v>0</v>
      </c>
      <c r="H76" s="144">
        <v>2.2999999999999998</v>
      </c>
      <c r="I76" s="144">
        <v>41.859999999999992</v>
      </c>
      <c r="J76" s="142"/>
      <c r="K76" s="142"/>
      <c r="L76" s="142"/>
    </row>
    <row r="77" spans="1:12" x14ac:dyDescent="0.25">
      <c r="A77" s="138"/>
      <c r="B77" s="138"/>
      <c r="C77" s="138"/>
      <c r="D77" s="143" t="s">
        <v>74</v>
      </c>
      <c r="E77" s="144">
        <v>-1</v>
      </c>
      <c r="F77" s="144">
        <v>0</v>
      </c>
      <c r="G77" s="144">
        <v>1</v>
      </c>
      <c r="H77" s="144">
        <v>2.1</v>
      </c>
      <c r="I77" s="144">
        <v>-2.1</v>
      </c>
      <c r="J77" s="142"/>
      <c r="K77" s="142"/>
      <c r="L77" s="142"/>
    </row>
    <row r="78" spans="1:12" x14ac:dyDescent="0.25">
      <c r="A78" s="138"/>
      <c r="B78" s="138"/>
      <c r="C78" s="138"/>
      <c r="D78" s="143" t="s">
        <v>75</v>
      </c>
      <c r="E78" s="144">
        <v>-2</v>
      </c>
      <c r="F78" s="144">
        <v>0</v>
      </c>
      <c r="G78" s="144">
        <v>2.5</v>
      </c>
      <c r="H78" s="144">
        <v>1</v>
      </c>
      <c r="I78" s="144">
        <v>-5</v>
      </c>
      <c r="J78" s="142"/>
      <c r="K78" s="142"/>
      <c r="L78" s="142"/>
    </row>
    <row r="79" spans="1:12" x14ac:dyDescent="0.25">
      <c r="A79" s="138"/>
      <c r="B79" s="138"/>
      <c r="C79" s="138"/>
      <c r="D79" s="143" t="s">
        <v>36</v>
      </c>
      <c r="E79" s="144">
        <v>0</v>
      </c>
      <c r="F79" s="144">
        <v>20</v>
      </c>
      <c r="G79" s="144">
        <v>0</v>
      </c>
      <c r="H79" s="144">
        <v>2.2999999999999998</v>
      </c>
      <c r="I79" s="144">
        <v>46</v>
      </c>
      <c r="J79" s="142"/>
      <c r="K79" s="142"/>
      <c r="L79" s="142"/>
    </row>
    <row r="80" spans="1:12" x14ac:dyDescent="0.25">
      <c r="A80" s="138"/>
      <c r="B80" s="138"/>
      <c r="C80" s="138"/>
      <c r="D80" s="143" t="s">
        <v>74</v>
      </c>
      <c r="E80" s="144">
        <v>-1</v>
      </c>
      <c r="F80" s="144">
        <v>0</v>
      </c>
      <c r="G80" s="144">
        <v>1</v>
      </c>
      <c r="H80" s="144">
        <v>2.1</v>
      </c>
      <c r="I80" s="144">
        <v>-2.1</v>
      </c>
      <c r="J80" s="142"/>
      <c r="K80" s="142"/>
      <c r="L80" s="142"/>
    </row>
    <row r="81" spans="1:12" x14ac:dyDescent="0.25">
      <c r="A81" s="138"/>
      <c r="B81" s="138"/>
      <c r="C81" s="138"/>
      <c r="D81" s="143" t="s">
        <v>75</v>
      </c>
      <c r="E81" s="144">
        <v>-1</v>
      </c>
      <c r="F81" s="144">
        <v>0</v>
      </c>
      <c r="G81" s="144">
        <v>2.5</v>
      </c>
      <c r="H81" s="144">
        <v>1</v>
      </c>
      <c r="I81" s="144">
        <v>-2.5</v>
      </c>
      <c r="J81" s="142"/>
      <c r="K81" s="142"/>
      <c r="L81" s="142"/>
    </row>
    <row r="82" spans="1:12" x14ac:dyDescent="0.25">
      <c r="A82" s="138"/>
      <c r="B82" s="138"/>
      <c r="C82" s="138"/>
      <c r="D82" s="143" t="s">
        <v>35</v>
      </c>
      <c r="E82" s="144">
        <v>0</v>
      </c>
      <c r="F82" s="144">
        <v>14.6</v>
      </c>
      <c r="G82" s="144">
        <v>0</v>
      </c>
      <c r="H82" s="144">
        <v>2.2999999999999998</v>
      </c>
      <c r="I82" s="144">
        <v>33.58</v>
      </c>
      <c r="J82" s="142"/>
      <c r="K82" s="142"/>
      <c r="L82" s="142"/>
    </row>
    <row r="83" spans="1:12" x14ac:dyDescent="0.25">
      <c r="A83" s="138"/>
      <c r="B83" s="138"/>
      <c r="C83" s="138"/>
      <c r="D83" s="143" t="s">
        <v>74</v>
      </c>
      <c r="E83" s="144">
        <v>-1</v>
      </c>
      <c r="F83" s="144">
        <v>0</v>
      </c>
      <c r="G83" s="144">
        <v>1</v>
      </c>
      <c r="H83" s="144">
        <v>2.1</v>
      </c>
      <c r="I83" s="144">
        <v>-2.1</v>
      </c>
      <c r="J83" s="142"/>
      <c r="K83" s="142"/>
      <c r="L83" s="142"/>
    </row>
    <row r="84" spans="1:12" x14ac:dyDescent="0.25">
      <c r="A84" s="138"/>
      <c r="B84" s="138"/>
      <c r="C84" s="138"/>
      <c r="D84" s="143" t="s">
        <v>76</v>
      </c>
      <c r="E84" s="144">
        <v>-1</v>
      </c>
      <c r="F84" s="144">
        <v>0</v>
      </c>
      <c r="G84" s="144">
        <v>2.5</v>
      </c>
      <c r="H84" s="144">
        <v>1</v>
      </c>
      <c r="I84" s="144">
        <v>-2.5</v>
      </c>
      <c r="J84" s="142"/>
      <c r="K84" s="142"/>
      <c r="L84" s="142"/>
    </row>
    <row r="85" spans="1:12" x14ac:dyDescent="0.25">
      <c r="A85" s="138"/>
      <c r="B85" s="138"/>
      <c r="C85" s="138"/>
      <c r="D85" s="145"/>
      <c r="E85" s="144">
        <v>-1</v>
      </c>
      <c r="F85" s="144">
        <v>0</v>
      </c>
      <c r="G85" s="144">
        <v>1.1000000000000001</v>
      </c>
      <c r="H85" s="144">
        <v>1</v>
      </c>
      <c r="I85" s="144">
        <v>-1.1000000000000001</v>
      </c>
      <c r="J85" s="142"/>
      <c r="K85" s="142"/>
      <c r="L85" s="142"/>
    </row>
    <row r="86" spans="1:12" x14ac:dyDescent="0.25">
      <c r="A86" s="138"/>
      <c r="B86" s="138"/>
      <c r="C86" s="138"/>
      <c r="D86" s="143" t="s">
        <v>34</v>
      </c>
      <c r="E86" s="144">
        <v>0</v>
      </c>
      <c r="F86" s="144">
        <v>15.12</v>
      </c>
      <c r="G86" s="144">
        <v>0</v>
      </c>
      <c r="H86" s="144">
        <v>2.2999999999999998</v>
      </c>
      <c r="I86" s="144">
        <v>34.775999999999996</v>
      </c>
      <c r="J86" s="142"/>
      <c r="K86" s="142"/>
      <c r="L86" s="142"/>
    </row>
    <row r="87" spans="1:12" x14ac:dyDescent="0.25">
      <c r="A87" s="138"/>
      <c r="B87" s="138"/>
      <c r="C87" s="138"/>
      <c r="D87" s="143" t="s">
        <v>74</v>
      </c>
      <c r="E87" s="144">
        <v>-1</v>
      </c>
      <c r="F87" s="144">
        <v>0</v>
      </c>
      <c r="G87" s="144">
        <v>1</v>
      </c>
      <c r="H87" s="144">
        <v>2.1</v>
      </c>
      <c r="I87" s="144">
        <v>-2.1</v>
      </c>
      <c r="J87" s="142"/>
      <c r="K87" s="142"/>
      <c r="L87" s="142"/>
    </row>
    <row r="88" spans="1:12" x14ac:dyDescent="0.25">
      <c r="A88" s="138"/>
      <c r="B88" s="138"/>
      <c r="C88" s="138"/>
      <c r="D88" s="143" t="s">
        <v>76</v>
      </c>
      <c r="E88" s="144">
        <v>-1</v>
      </c>
      <c r="F88" s="144">
        <v>0</v>
      </c>
      <c r="G88" s="144">
        <v>2.5</v>
      </c>
      <c r="H88" s="144">
        <v>1</v>
      </c>
      <c r="I88" s="144">
        <v>-2.5</v>
      </c>
      <c r="J88" s="142"/>
      <c r="K88" s="142"/>
      <c r="L88" s="142"/>
    </row>
    <row r="89" spans="1:12" x14ac:dyDescent="0.25">
      <c r="A89" s="138"/>
      <c r="B89" s="138"/>
      <c r="C89" s="138"/>
      <c r="D89" s="145"/>
      <c r="E89" s="144">
        <v>-1</v>
      </c>
      <c r="F89" s="144">
        <v>0</v>
      </c>
      <c r="G89" s="144">
        <v>1.1000000000000001</v>
      </c>
      <c r="H89" s="144">
        <v>1</v>
      </c>
      <c r="I89" s="144">
        <v>-1.1000000000000001</v>
      </c>
      <c r="J89" s="142"/>
      <c r="K89" s="142"/>
      <c r="L89" s="142"/>
    </row>
    <row r="90" spans="1:12" x14ac:dyDescent="0.25">
      <c r="A90" s="138"/>
      <c r="B90" s="138"/>
      <c r="C90" s="138"/>
      <c r="D90" s="143" t="s">
        <v>32</v>
      </c>
      <c r="E90" s="144">
        <v>0</v>
      </c>
      <c r="F90" s="144">
        <v>17.8</v>
      </c>
      <c r="G90" s="144">
        <v>0</v>
      </c>
      <c r="H90" s="144">
        <v>2.2999999999999998</v>
      </c>
      <c r="I90" s="144">
        <v>40.94</v>
      </c>
      <c r="J90" s="142"/>
      <c r="K90" s="142"/>
      <c r="L90" s="142"/>
    </row>
    <row r="91" spans="1:12" x14ac:dyDescent="0.25">
      <c r="A91" s="138"/>
      <c r="B91" s="138"/>
      <c r="C91" s="138"/>
      <c r="D91" s="143" t="s">
        <v>74</v>
      </c>
      <c r="E91" s="144">
        <v>-1</v>
      </c>
      <c r="F91" s="144">
        <v>0</v>
      </c>
      <c r="G91" s="144">
        <v>1</v>
      </c>
      <c r="H91" s="144">
        <v>2.1</v>
      </c>
      <c r="I91" s="144">
        <v>-2.1</v>
      </c>
      <c r="J91" s="142"/>
      <c r="K91" s="142"/>
      <c r="L91" s="142"/>
    </row>
    <row r="92" spans="1:12" x14ac:dyDescent="0.25">
      <c r="A92" s="138"/>
      <c r="B92" s="138"/>
      <c r="C92" s="138"/>
      <c r="D92" s="143" t="s">
        <v>76</v>
      </c>
      <c r="E92" s="144">
        <v>-1</v>
      </c>
      <c r="F92" s="144">
        <v>0</v>
      </c>
      <c r="G92" s="144">
        <v>2.5</v>
      </c>
      <c r="H92" s="144">
        <v>1</v>
      </c>
      <c r="I92" s="144">
        <v>-2.5</v>
      </c>
      <c r="J92" s="142"/>
      <c r="K92" s="142"/>
      <c r="L92" s="142"/>
    </row>
    <row r="93" spans="1:12" x14ac:dyDescent="0.25">
      <c r="A93" s="138"/>
      <c r="B93" s="138"/>
      <c r="C93" s="138"/>
      <c r="D93" s="145"/>
      <c r="E93" s="144">
        <v>-1</v>
      </c>
      <c r="F93" s="144">
        <v>0</v>
      </c>
      <c r="G93" s="144">
        <v>1.1000000000000001</v>
      </c>
      <c r="H93" s="144">
        <v>1</v>
      </c>
      <c r="I93" s="144">
        <v>-1.1000000000000001</v>
      </c>
      <c r="J93" s="142"/>
      <c r="K93" s="142"/>
      <c r="L93" s="142"/>
    </row>
    <row r="94" spans="1:12" x14ac:dyDescent="0.25">
      <c r="A94" s="138"/>
      <c r="B94" s="138"/>
      <c r="C94" s="138"/>
      <c r="D94" s="143" t="s">
        <v>33</v>
      </c>
      <c r="E94" s="144">
        <v>0</v>
      </c>
      <c r="F94" s="144">
        <v>17.600000000000001</v>
      </c>
      <c r="G94" s="144">
        <v>0</v>
      </c>
      <c r="H94" s="144">
        <v>2.2999999999999998</v>
      </c>
      <c r="I94" s="144">
        <v>40.479999999999997</v>
      </c>
      <c r="J94" s="142"/>
      <c r="K94" s="142"/>
      <c r="L94" s="142"/>
    </row>
    <row r="95" spans="1:12" x14ac:dyDescent="0.25">
      <c r="A95" s="138"/>
      <c r="B95" s="138"/>
      <c r="C95" s="138"/>
      <c r="D95" s="143" t="s">
        <v>74</v>
      </c>
      <c r="E95" s="144">
        <v>-1</v>
      </c>
      <c r="F95" s="144">
        <v>0</v>
      </c>
      <c r="G95" s="144">
        <v>1</v>
      </c>
      <c r="H95" s="144">
        <v>2.1</v>
      </c>
      <c r="I95" s="144">
        <v>-2.1</v>
      </c>
      <c r="J95" s="142"/>
      <c r="K95" s="142"/>
      <c r="L95" s="142"/>
    </row>
    <row r="96" spans="1:12" x14ac:dyDescent="0.25">
      <c r="A96" s="138"/>
      <c r="B96" s="138"/>
      <c r="C96" s="138"/>
      <c r="D96" s="143" t="s">
        <v>76</v>
      </c>
      <c r="E96" s="144">
        <v>-1</v>
      </c>
      <c r="F96" s="144">
        <v>0</v>
      </c>
      <c r="G96" s="144">
        <v>2.5</v>
      </c>
      <c r="H96" s="144">
        <v>1</v>
      </c>
      <c r="I96" s="144">
        <v>-2.5</v>
      </c>
      <c r="J96" s="142"/>
      <c r="K96" s="142"/>
      <c r="L96" s="142"/>
    </row>
    <row r="97" spans="1:12" x14ac:dyDescent="0.25">
      <c r="A97" s="138"/>
      <c r="B97" s="138"/>
      <c r="C97" s="138"/>
      <c r="D97" s="145"/>
      <c r="E97" s="144">
        <v>-1</v>
      </c>
      <c r="F97" s="144">
        <v>0</v>
      </c>
      <c r="G97" s="144">
        <v>1.1000000000000001</v>
      </c>
      <c r="H97" s="144">
        <v>1</v>
      </c>
      <c r="I97" s="144">
        <v>-1.1000000000000001</v>
      </c>
      <c r="J97" s="142"/>
      <c r="K97" s="142"/>
      <c r="L97" s="142"/>
    </row>
    <row r="98" spans="1:12" x14ac:dyDescent="0.25">
      <c r="A98" s="138"/>
      <c r="B98" s="138"/>
      <c r="C98" s="138"/>
      <c r="D98" s="143" t="s">
        <v>38</v>
      </c>
      <c r="E98" s="144">
        <v>0</v>
      </c>
      <c r="F98" s="144">
        <v>7.5</v>
      </c>
      <c r="G98" s="144">
        <v>0</v>
      </c>
      <c r="H98" s="144">
        <v>2.2999999999999998</v>
      </c>
      <c r="I98" s="144">
        <v>17.25</v>
      </c>
      <c r="J98" s="142"/>
      <c r="K98" s="142"/>
      <c r="L98" s="142"/>
    </row>
    <row r="99" spans="1:12" x14ac:dyDescent="0.25">
      <c r="A99" s="138"/>
      <c r="B99" s="138"/>
      <c r="C99" s="138"/>
      <c r="D99" s="143" t="s">
        <v>77</v>
      </c>
      <c r="E99" s="144">
        <v>-1</v>
      </c>
      <c r="F99" s="144">
        <v>0</v>
      </c>
      <c r="G99" s="144">
        <v>1</v>
      </c>
      <c r="H99" s="144">
        <v>2.1</v>
      </c>
      <c r="I99" s="144">
        <v>-2.1</v>
      </c>
      <c r="J99" s="142"/>
      <c r="K99" s="142"/>
      <c r="L99" s="142"/>
    </row>
    <row r="100" spans="1:12" x14ac:dyDescent="0.25">
      <c r="A100" s="138"/>
      <c r="B100" s="138"/>
      <c r="C100" s="138"/>
      <c r="D100" s="143" t="s">
        <v>31</v>
      </c>
      <c r="E100" s="144">
        <v>0</v>
      </c>
      <c r="F100" s="144">
        <v>8.4</v>
      </c>
      <c r="G100" s="144">
        <v>0</v>
      </c>
      <c r="H100" s="144">
        <v>2.4</v>
      </c>
      <c r="I100" s="144">
        <v>20.16</v>
      </c>
      <c r="J100" s="142"/>
      <c r="K100" s="142"/>
      <c r="L100" s="142"/>
    </row>
    <row r="101" spans="1:12" x14ac:dyDescent="0.25">
      <c r="A101" s="138"/>
      <c r="B101" s="138"/>
      <c r="C101" s="138"/>
      <c r="D101" s="143" t="s">
        <v>74</v>
      </c>
      <c r="E101" s="144">
        <v>-1</v>
      </c>
      <c r="F101" s="144">
        <v>0</v>
      </c>
      <c r="G101" s="144">
        <v>1</v>
      </c>
      <c r="H101" s="144">
        <v>2.1</v>
      </c>
      <c r="I101" s="144">
        <v>-2.1</v>
      </c>
      <c r="J101" s="142"/>
      <c r="K101" s="142"/>
      <c r="L101" s="142"/>
    </row>
    <row r="102" spans="1:12" x14ac:dyDescent="0.25">
      <c r="A102" s="138"/>
      <c r="B102" s="138"/>
      <c r="C102" s="138"/>
      <c r="D102" s="143" t="s">
        <v>27</v>
      </c>
      <c r="E102" s="144">
        <v>60</v>
      </c>
      <c r="F102" s="144">
        <v>0</v>
      </c>
      <c r="G102" s="144">
        <v>0</v>
      </c>
      <c r="H102" s="144">
        <v>0</v>
      </c>
      <c r="I102" s="144">
        <v>60</v>
      </c>
      <c r="J102" s="142"/>
      <c r="K102" s="142"/>
      <c r="L102" s="142"/>
    </row>
    <row r="103" spans="1:12" x14ac:dyDescent="0.25">
      <c r="A103" s="131" t="s">
        <v>434</v>
      </c>
      <c r="B103" s="132" t="s">
        <v>16</v>
      </c>
      <c r="C103" s="132" t="s">
        <v>17</v>
      </c>
      <c r="D103" s="133" t="s">
        <v>78</v>
      </c>
      <c r="E103" s="134"/>
      <c r="F103" s="134"/>
      <c r="G103" s="134"/>
      <c r="H103" s="134"/>
      <c r="I103" s="135"/>
      <c r="J103" s="146">
        <v>66.340999999999994</v>
      </c>
      <c r="K103" s="179"/>
      <c r="L103" s="137">
        <f>+ROUND(TRUNC(J103,4)*TRUNC(K103,2),2)</f>
        <v>0</v>
      </c>
    </row>
    <row r="104" spans="1:12" ht="69.95" customHeight="1" x14ac:dyDescent="0.25">
      <c r="A104" s="138"/>
      <c r="B104" s="138"/>
      <c r="C104" s="138"/>
      <c r="D104" s="139" t="s">
        <v>79</v>
      </c>
      <c r="E104" s="140"/>
      <c r="F104" s="140"/>
      <c r="G104" s="140"/>
      <c r="H104" s="140"/>
      <c r="I104" s="141"/>
      <c r="J104" s="142"/>
      <c r="K104" s="142"/>
      <c r="L104" s="142"/>
    </row>
    <row r="105" spans="1:12" x14ac:dyDescent="0.25">
      <c r="A105" s="138"/>
      <c r="B105" s="138"/>
      <c r="C105" s="138"/>
      <c r="D105" s="143" t="s">
        <v>80</v>
      </c>
      <c r="E105" s="144">
        <v>0</v>
      </c>
      <c r="F105" s="144">
        <v>7.62</v>
      </c>
      <c r="G105" s="144">
        <v>0</v>
      </c>
      <c r="H105" s="144">
        <v>2.5</v>
      </c>
      <c r="I105" s="144">
        <v>19.05</v>
      </c>
      <c r="J105" s="142"/>
      <c r="K105" s="142"/>
      <c r="L105" s="142"/>
    </row>
    <row r="106" spans="1:12" x14ac:dyDescent="0.25">
      <c r="A106" s="138"/>
      <c r="B106" s="138"/>
      <c r="C106" s="138"/>
      <c r="D106" s="143" t="s">
        <v>81</v>
      </c>
      <c r="E106" s="144">
        <v>-1</v>
      </c>
      <c r="F106" s="144">
        <v>0.76</v>
      </c>
      <c r="G106" s="144">
        <v>0</v>
      </c>
      <c r="H106" s="144">
        <v>2.1</v>
      </c>
      <c r="I106" s="144">
        <v>-1.5960000000000001</v>
      </c>
      <c r="J106" s="142"/>
      <c r="K106" s="142"/>
      <c r="L106" s="142"/>
    </row>
    <row r="107" spans="1:12" x14ac:dyDescent="0.25">
      <c r="A107" s="138"/>
      <c r="B107" s="138"/>
      <c r="C107" s="138"/>
      <c r="D107" s="143" t="s">
        <v>82</v>
      </c>
      <c r="E107" s="144">
        <v>1</v>
      </c>
      <c r="F107" s="144">
        <v>5.55</v>
      </c>
      <c r="G107" s="144">
        <v>0</v>
      </c>
      <c r="H107" s="144">
        <v>2.5</v>
      </c>
      <c r="I107" s="144">
        <v>13.875</v>
      </c>
      <c r="J107" s="142"/>
      <c r="K107" s="142"/>
      <c r="L107" s="142"/>
    </row>
    <row r="108" spans="1:12" x14ac:dyDescent="0.25">
      <c r="A108" s="138"/>
      <c r="B108" s="138"/>
      <c r="C108" s="138"/>
      <c r="D108" s="143" t="s">
        <v>81</v>
      </c>
      <c r="E108" s="144">
        <v>-1</v>
      </c>
      <c r="F108" s="144">
        <v>0.76</v>
      </c>
      <c r="G108" s="144">
        <v>0</v>
      </c>
      <c r="H108" s="144">
        <v>2.1</v>
      </c>
      <c r="I108" s="144">
        <v>-1.5960000000000001</v>
      </c>
      <c r="J108" s="142"/>
      <c r="K108" s="142"/>
      <c r="L108" s="142"/>
    </row>
    <row r="109" spans="1:12" x14ac:dyDescent="0.25">
      <c r="A109" s="138"/>
      <c r="B109" s="138"/>
      <c r="C109" s="138"/>
      <c r="D109" s="143" t="s">
        <v>83</v>
      </c>
      <c r="E109" s="144">
        <v>1</v>
      </c>
      <c r="F109" s="144">
        <v>8.17</v>
      </c>
      <c r="G109" s="144">
        <v>0</v>
      </c>
      <c r="H109" s="144">
        <v>2.5</v>
      </c>
      <c r="I109" s="144">
        <v>20.425000000000001</v>
      </c>
      <c r="J109" s="142"/>
      <c r="K109" s="142"/>
      <c r="L109" s="142"/>
    </row>
    <row r="110" spans="1:12" x14ac:dyDescent="0.25">
      <c r="A110" s="138"/>
      <c r="B110" s="138"/>
      <c r="C110" s="138"/>
      <c r="D110" s="143" t="s">
        <v>81</v>
      </c>
      <c r="E110" s="144">
        <v>-1</v>
      </c>
      <c r="F110" s="144">
        <v>0.76</v>
      </c>
      <c r="G110" s="144">
        <v>0</v>
      </c>
      <c r="H110" s="144">
        <v>2.1</v>
      </c>
      <c r="I110" s="144">
        <v>-1.5960000000000001</v>
      </c>
      <c r="J110" s="142"/>
      <c r="K110" s="142"/>
      <c r="L110" s="142"/>
    </row>
    <row r="111" spans="1:12" x14ac:dyDescent="0.25">
      <c r="A111" s="138"/>
      <c r="B111" s="138"/>
      <c r="C111" s="138"/>
      <c r="D111" s="143" t="s">
        <v>84</v>
      </c>
      <c r="E111" s="144">
        <v>1</v>
      </c>
      <c r="F111" s="144">
        <v>7.75</v>
      </c>
      <c r="G111" s="144">
        <v>0</v>
      </c>
      <c r="H111" s="144">
        <v>2.5</v>
      </c>
      <c r="I111" s="144">
        <v>19.375</v>
      </c>
      <c r="J111" s="142"/>
      <c r="K111" s="142"/>
      <c r="L111" s="142"/>
    </row>
    <row r="112" spans="1:12" x14ac:dyDescent="0.25">
      <c r="A112" s="138"/>
      <c r="B112" s="138"/>
      <c r="C112" s="138"/>
      <c r="D112" s="143" t="s">
        <v>81</v>
      </c>
      <c r="E112" s="144">
        <v>-1</v>
      </c>
      <c r="F112" s="144">
        <v>0.76</v>
      </c>
      <c r="G112" s="144">
        <v>0</v>
      </c>
      <c r="H112" s="144">
        <v>2.1</v>
      </c>
      <c r="I112" s="144">
        <v>-1.5960000000000001</v>
      </c>
      <c r="J112" s="142"/>
      <c r="K112" s="142"/>
      <c r="L112" s="142"/>
    </row>
    <row r="113" spans="1:12" x14ac:dyDescent="0.25">
      <c r="A113" s="131" t="s">
        <v>435</v>
      </c>
      <c r="B113" s="132" t="s">
        <v>16</v>
      </c>
      <c r="C113" s="132" t="s">
        <v>17</v>
      </c>
      <c r="D113" s="133" t="s">
        <v>85</v>
      </c>
      <c r="E113" s="134"/>
      <c r="F113" s="134"/>
      <c r="G113" s="134"/>
      <c r="H113" s="134"/>
      <c r="I113" s="135"/>
      <c r="J113" s="136">
        <v>7.419999999999999</v>
      </c>
      <c r="K113" s="179"/>
      <c r="L113" s="137">
        <f>+ROUND(TRUNC(J113,2)*TRUNC(K113,2),2)</f>
        <v>0</v>
      </c>
    </row>
    <row r="114" spans="1:12" ht="69.95" customHeight="1" x14ac:dyDescent="0.25">
      <c r="A114" s="138"/>
      <c r="B114" s="138"/>
      <c r="C114" s="138"/>
      <c r="D114" s="139" t="s">
        <v>86</v>
      </c>
      <c r="E114" s="140"/>
      <c r="F114" s="140"/>
      <c r="G114" s="140"/>
      <c r="H114" s="140"/>
      <c r="I114" s="141"/>
      <c r="J114" s="142"/>
      <c r="K114" s="142"/>
      <c r="L114" s="142"/>
    </row>
    <row r="115" spans="1:12" x14ac:dyDescent="0.25">
      <c r="A115" s="138"/>
      <c r="B115" s="138"/>
      <c r="C115" s="138"/>
      <c r="D115" s="143" t="s">
        <v>45</v>
      </c>
      <c r="E115" s="144">
        <v>0</v>
      </c>
      <c r="F115" s="144">
        <v>2.65</v>
      </c>
      <c r="G115" s="144">
        <v>0</v>
      </c>
      <c r="H115" s="144">
        <v>2.8</v>
      </c>
      <c r="I115" s="144">
        <v>7.419999999999999</v>
      </c>
      <c r="J115" s="142"/>
      <c r="K115" s="142"/>
      <c r="L115" s="142"/>
    </row>
    <row r="116" spans="1:12" x14ac:dyDescent="0.25">
      <c r="A116" s="131" t="s">
        <v>436</v>
      </c>
      <c r="B116" s="132" t="s">
        <v>16</v>
      </c>
      <c r="C116" s="132" t="s">
        <v>46</v>
      </c>
      <c r="D116" s="133" t="s">
        <v>87</v>
      </c>
      <c r="E116" s="134"/>
      <c r="F116" s="134"/>
      <c r="G116" s="134"/>
      <c r="H116" s="134"/>
      <c r="I116" s="135"/>
      <c r="J116" s="136">
        <v>19.7</v>
      </c>
      <c r="K116" s="179"/>
      <c r="L116" s="137">
        <f>+ROUND(TRUNC(J116,2)*TRUNC(K116,2),2)</f>
        <v>0</v>
      </c>
    </row>
    <row r="117" spans="1:12" ht="95.1" customHeight="1" x14ac:dyDescent="0.25">
      <c r="A117" s="138"/>
      <c r="B117" s="138"/>
      <c r="C117" s="138"/>
      <c r="D117" s="139" t="s">
        <v>88</v>
      </c>
      <c r="E117" s="140"/>
      <c r="F117" s="140"/>
      <c r="G117" s="140"/>
      <c r="H117" s="140"/>
      <c r="I117" s="141"/>
      <c r="J117" s="142"/>
      <c r="K117" s="142"/>
      <c r="L117" s="142"/>
    </row>
    <row r="118" spans="1:12" x14ac:dyDescent="0.25">
      <c r="A118" s="138"/>
      <c r="B118" s="138"/>
      <c r="C118" s="138"/>
      <c r="D118" s="143" t="s">
        <v>49</v>
      </c>
      <c r="E118" s="144">
        <v>1</v>
      </c>
      <c r="F118" s="144">
        <v>2.5</v>
      </c>
      <c r="G118" s="144">
        <v>0</v>
      </c>
      <c r="H118" s="144">
        <v>0</v>
      </c>
      <c r="I118" s="144">
        <v>2.5</v>
      </c>
      <c r="J118" s="142"/>
      <c r="K118" s="142"/>
      <c r="L118" s="142"/>
    </row>
    <row r="119" spans="1:12" x14ac:dyDescent="0.25">
      <c r="A119" s="138"/>
      <c r="B119" s="138"/>
      <c r="C119" s="138"/>
      <c r="D119" s="143" t="s">
        <v>31</v>
      </c>
      <c r="E119" s="144">
        <v>1</v>
      </c>
      <c r="F119" s="144">
        <v>7.5</v>
      </c>
      <c r="G119" s="144">
        <v>0</v>
      </c>
      <c r="H119" s="144">
        <v>0</v>
      </c>
      <c r="I119" s="144">
        <v>7.5</v>
      </c>
      <c r="J119" s="142"/>
      <c r="K119" s="142"/>
      <c r="L119" s="142"/>
    </row>
    <row r="120" spans="1:12" x14ac:dyDescent="0.25">
      <c r="A120" s="138"/>
      <c r="B120" s="138"/>
      <c r="C120" s="138"/>
      <c r="D120" s="143" t="s">
        <v>89</v>
      </c>
      <c r="E120" s="144">
        <v>1</v>
      </c>
      <c r="F120" s="144">
        <v>1.7</v>
      </c>
      <c r="G120" s="144">
        <v>0</v>
      </c>
      <c r="H120" s="144">
        <v>0</v>
      </c>
      <c r="I120" s="144">
        <v>1.7</v>
      </c>
      <c r="J120" s="142"/>
      <c r="K120" s="142"/>
      <c r="L120" s="142"/>
    </row>
    <row r="121" spans="1:12" x14ac:dyDescent="0.25">
      <c r="A121" s="138"/>
      <c r="B121" s="138"/>
      <c r="C121" s="138"/>
      <c r="D121" s="143" t="s">
        <v>50</v>
      </c>
      <c r="E121" s="144">
        <v>1</v>
      </c>
      <c r="F121" s="144">
        <v>2.5</v>
      </c>
      <c r="G121" s="144">
        <v>0</v>
      </c>
      <c r="H121" s="144">
        <v>0</v>
      </c>
      <c r="I121" s="144">
        <v>2.5</v>
      </c>
      <c r="J121" s="142"/>
      <c r="K121" s="142"/>
      <c r="L121" s="142"/>
    </row>
    <row r="122" spans="1:12" x14ac:dyDescent="0.25">
      <c r="A122" s="138"/>
      <c r="B122" s="138"/>
      <c r="C122" s="138"/>
      <c r="D122" s="143" t="s">
        <v>90</v>
      </c>
      <c r="E122" s="144">
        <v>1</v>
      </c>
      <c r="F122" s="144">
        <v>5.5</v>
      </c>
      <c r="G122" s="144">
        <v>0</v>
      </c>
      <c r="H122" s="144">
        <v>0</v>
      </c>
      <c r="I122" s="144">
        <v>5.5</v>
      </c>
      <c r="J122" s="142"/>
      <c r="K122" s="142"/>
      <c r="L122" s="142"/>
    </row>
    <row r="123" spans="1:12" ht="22.5" customHeight="1" x14ac:dyDescent="0.25">
      <c r="A123" s="131" t="s">
        <v>437</v>
      </c>
      <c r="B123" s="132" t="s">
        <v>16</v>
      </c>
      <c r="C123" s="132" t="s">
        <v>21</v>
      </c>
      <c r="D123" s="133" t="s">
        <v>583</v>
      </c>
      <c r="E123" s="134"/>
      <c r="F123" s="134"/>
      <c r="G123" s="134"/>
      <c r="H123" s="134"/>
      <c r="I123" s="135"/>
      <c r="J123" s="136">
        <v>8</v>
      </c>
      <c r="K123" s="179"/>
      <c r="L123" s="137">
        <f>+ROUND(TRUNC(J123,2)*TRUNC(K123,2),2)</f>
        <v>0</v>
      </c>
    </row>
    <row r="124" spans="1:12" ht="69.95" customHeight="1" x14ac:dyDescent="0.25">
      <c r="A124" s="138"/>
      <c r="B124" s="138"/>
      <c r="C124" s="138"/>
      <c r="D124" s="139" t="s">
        <v>584</v>
      </c>
      <c r="E124" s="140"/>
      <c r="F124" s="140"/>
      <c r="G124" s="140"/>
      <c r="H124" s="140"/>
      <c r="I124" s="141"/>
      <c r="J124" s="142"/>
      <c r="K124" s="142"/>
      <c r="L124" s="142"/>
    </row>
    <row r="125" spans="1:12" x14ac:dyDescent="0.25">
      <c r="A125" s="138"/>
      <c r="B125" s="138"/>
      <c r="C125" s="138"/>
      <c r="D125" s="143" t="s">
        <v>91</v>
      </c>
      <c r="E125" s="144">
        <v>1</v>
      </c>
      <c r="F125" s="144">
        <v>0</v>
      </c>
      <c r="G125" s="144">
        <v>0</v>
      </c>
      <c r="H125" s="144">
        <v>0</v>
      </c>
      <c r="I125" s="144">
        <v>1</v>
      </c>
      <c r="J125" s="142"/>
      <c r="K125" s="142"/>
      <c r="L125" s="142"/>
    </row>
    <row r="126" spans="1:12" x14ac:dyDescent="0.25">
      <c r="A126" s="138"/>
      <c r="B126" s="138"/>
      <c r="C126" s="138"/>
      <c r="D126" s="143" t="s">
        <v>92</v>
      </c>
      <c r="E126" s="144">
        <v>1</v>
      </c>
      <c r="F126" s="144">
        <v>0</v>
      </c>
      <c r="G126" s="144">
        <v>0</v>
      </c>
      <c r="H126" s="144">
        <v>0</v>
      </c>
      <c r="I126" s="144">
        <v>1</v>
      </c>
      <c r="J126" s="142"/>
      <c r="K126" s="142"/>
      <c r="L126" s="142"/>
    </row>
    <row r="127" spans="1:12" x14ac:dyDescent="0.25">
      <c r="A127" s="138"/>
      <c r="B127" s="138"/>
      <c r="C127" s="138"/>
      <c r="D127" s="143" t="s">
        <v>93</v>
      </c>
      <c r="E127" s="144">
        <v>1</v>
      </c>
      <c r="F127" s="144">
        <v>0</v>
      </c>
      <c r="G127" s="144">
        <v>0</v>
      </c>
      <c r="H127" s="144">
        <v>0</v>
      </c>
      <c r="I127" s="144">
        <v>1</v>
      </c>
      <c r="J127" s="142"/>
      <c r="K127" s="142"/>
      <c r="L127" s="142"/>
    </row>
    <row r="128" spans="1:12" x14ac:dyDescent="0.25">
      <c r="A128" s="138"/>
      <c r="B128" s="138"/>
      <c r="C128" s="138"/>
      <c r="D128" s="143" t="s">
        <v>94</v>
      </c>
      <c r="E128" s="144">
        <v>1</v>
      </c>
      <c r="F128" s="144">
        <v>0</v>
      </c>
      <c r="G128" s="144">
        <v>0</v>
      </c>
      <c r="H128" s="144">
        <v>0</v>
      </c>
      <c r="I128" s="144">
        <v>1</v>
      </c>
      <c r="J128" s="142"/>
      <c r="K128" s="142"/>
      <c r="L128" s="142"/>
    </row>
    <row r="129" spans="1:12" x14ac:dyDescent="0.25">
      <c r="A129" s="138"/>
      <c r="B129" s="138"/>
      <c r="C129" s="138"/>
      <c r="D129" s="143" t="s">
        <v>95</v>
      </c>
      <c r="E129" s="144">
        <v>1</v>
      </c>
      <c r="F129" s="144">
        <v>0</v>
      </c>
      <c r="G129" s="144">
        <v>0</v>
      </c>
      <c r="H129" s="144">
        <v>0</v>
      </c>
      <c r="I129" s="144">
        <v>1</v>
      </c>
      <c r="J129" s="142"/>
      <c r="K129" s="142"/>
      <c r="L129" s="142"/>
    </row>
    <row r="130" spans="1:12" x14ac:dyDescent="0.25">
      <c r="A130" s="138"/>
      <c r="B130" s="138"/>
      <c r="C130" s="138"/>
      <c r="D130" s="143" t="s">
        <v>96</v>
      </c>
      <c r="E130" s="144">
        <v>1</v>
      </c>
      <c r="F130" s="144">
        <v>0</v>
      </c>
      <c r="G130" s="144">
        <v>0</v>
      </c>
      <c r="H130" s="144">
        <v>0</v>
      </c>
      <c r="I130" s="144">
        <v>1</v>
      </c>
      <c r="J130" s="142"/>
      <c r="K130" s="142"/>
      <c r="L130" s="142"/>
    </row>
    <row r="131" spans="1:12" x14ac:dyDescent="0.25">
      <c r="A131" s="138"/>
      <c r="B131" s="138"/>
      <c r="C131" s="138"/>
      <c r="D131" s="143" t="s">
        <v>97</v>
      </c>
      <c r="E131" s="144">
        <v>1</v>
      </c>
      <c r="F131" s="144">
        <v>0</v>
      </c>
      <c r="G131" s="144">
        <v>0</v>
      </c>
      <c r="H131" s="144">
        <v>0</v>
      </c>
      <c r="I131" s="144">
        <v>1</v>
      </c>
      <c r="J131" s="142"/>
      <c r="K131" s="142"/>
      <c r="L131" s="142"/>
    </row>
    <row r="132" spans="1:12" x14ac:dyDescent="0.25">
      <c r="A132" s="138"/>
      <c r="B132" s="138"/>
      <c r="C132" s="138"/>
      <c r="D132" s="143" t="s">
        <v>98</v>
      </c>
      <c r="E132" s="144">
        <v>1</v>
      </c>
      <c r="F132" s="144">
        <v>0</v>
      </c>
      <c r="G132" s="144">
        <v>0</v>
      </c>
      <c r="H132" s="144">
        <v>0</v>
      </c>
      <c r="I132" s="144">
        <v>1</v>
      </c>
      <c r="J132" s="142"/>
      <c r="K132" s="142"/>
      <c r="L132" s="142"/>
    </row>
    <row r="133" spans="1:12" ht="22.5" customHeight="1" x14ac:dyDescent="0.25">
      <c r="A133" s="131" t="s">
        <v>438</v>
      </c>
      <c r="B133" s="132" t="s">
        <v>16</v>
      </c>
      <c r="C133" s="132" t="s">
        <v>21</v>
      </c>
      <c r="D133" s="133" t="s">
        <v>99</v>
      </c>
      <c r="E133" s="134"/>
      <c r="F133" s="134"/>
      <c r="G133" s="134"/>
      <c r="H133" s="134"/>
      <c r="I133" s="135"/>
      <c r="J133" s="136">
        <v>1</v>
      </c>
      <c r="K133" s="179"/>
      <c r="L133" s="137">
        <f>+ROUND(TRUNC(J133,2)*TRUNC(K133,2),2)</f>
        <v>0</v>
      </c>
    </row>
    <row r="134" spans="1:12" ht="99.95" customHeight="1" x14ac:dyDescent="0.25">
      <c r="A134" s="138"/>
      <c r="B134" s="138"/>
      <c r="C134" s="138"/>
      <c r="D134" s="139" t="s">
        <v>100</v>
      </c>
      <c r="E134" s="140"/>
      <c r="F134" s="140"/>
      <c r="G134" s="140"/>
      <c r="H134" s="140"/>
      <c r="I134" s="141"/>
      <c r="J134" s="142"/>
      <c r="K134" s="142"/>
      <c r="L134" s="142"/>
    </row>
    <row r="135" spans="1:12" x14ac:dyDescent="0.25">
      <c r="A135" s="138"/>
      <c r="B135" s="138"/>
      <c r="C135" s="138"/>
      <c r="D135" s="145"/>
      <c r="E135" s="144">
        <v>1</v>
      </c>
      <c r="F135" s="144">
        <v>0</v>
      </c>
      <c r="G135" s="144">
        <v>0</v>
      </c>
      <c r="H135" s="144">
        <v>0</v>
      </c>
      <c r="I135" s="144">
        <v>1</v>
      </c>
      <c r="J135" s="142"/>
      <c r="K135" s="142"/>
      <c r="L135" s="142"/>
    </row>
    <row r="136" spans="1:12" ht="22.5" customHeight="1" x14ac:dyDescent="0.25">
      <c r="A136" s="131" t="s">
        <v>439</v>
      </c>
      <c r="B136" s="132" t="s">
        <v>16</v>
      </c>
      <c r="C136" s="132" t="s">
        <v>21</v>
      </c>
      <c r="D136" s="133" t="s">
        <v>101</v>
      </c>
      <c r="E136" s="134"/>
      <c r="F136" s="134"/>
      <c r="G136" s="134"/>
      <c r="H136" s="134"/>
      <c r="I136" s="135"/>
      <c r="J136" s="136">
        <v>1</v>
      </c>
      <c r="K136" s="179"/>
      <c r="L136" s="137">
        <f>+ROUND(TRUNC(J136,2)*TRUNC(K136,2),2)</f>
        <v>0</v>
      </c>
    </row>
    <row r="137" spans="1:12" ht="69.95" customHeight="1" x14ac:dyDescent="0.25">
      <c r="A137" s="138"/>
      <c r="B137" s="138"/>
      <c r="C137" s="138"/>
      <c r="D137" s="139" t="s">
        <v>102</v>
      </c>
      <c r="E137" s="140"/>
      <c r="F137" s="140"/>
      <c r="G137" s="140"/>
      <c r="H137" s="140"/>
      <c r="I137" s="141"/>
      <c r="J137" s="142"/>
      <c r="K137" s="142"/>
      <c r="L137" s="142"/>
    </row>
    <row r="138" spans="1:12" x14ac:dyDescent="0.25">
      <c r="A138" s="138"/>
      <c r="B138" s="138"/>
      <c r="C138" s="138"/>
      <c r="D138" s="145"/>
      <c r="E138" s="144">
        <v>1</v>
      </c>
      <c r="F138" s="144">
        <v>0</v>
      </c>
      <c r="G138" s="144">
        <v>0</v>
      </c>
      <c r="H138" s="144">
        <v>0</v>
      </c>
      <c r="I138" s="144">
        <v>1</v>
      </c>
      <c r="J138" s="142"/>
      <c r="K138" s="142"/>
      <c r="L138" s="142"/>
    </row>
    <row r="139" spans="1:12" x14ac:dyDescent="0.25">
      <c r="A139" s="131" t="s">
        <v>440</v>
      </c>
      <c r="B139" s="132" t="s">
        <v>16</v>
      </c>
      <c r="C139" s="132" t="s">
        <v>21</v>
      </c>
      <c r="D139" s="133" t="s">
        <v>103</v>
      </c>
      <c r="E139" s="134"/>
      <c r="F139" s="134"/>
      <c r="G139" s="134"/>
      <c r="H139" s="134"/>
      <c r="I139" s="135"/>
      <c r="J139" s="136">
        <v>2</v>
      </c>
      <c r="K139" s="179"/>
      <c r="L139" s="137">
        <f>+ROUND(TRUNC(J139,2)*TRUNC(K139,2),2)</f>
        <v>0</v>
      </c>
    </row>
    <row r="140" spans="1:12" ht="45" customHeight="1" x14ac:dyDescent="0.25">
      <c r="A140" s="138"/>
      <c r="B140" s="138"/>
      <c r="C140" s="138"/>
      <c r="D140" s="139" t="s">
        <v>104</v>
      </c>
      <c r="E140" s="140"/>
      <c r="F140" s="140"/>
      <c r="G140" s="140"/>
      <c r="H140" s="140"/>
      <c r="I140" s="141"/>
      <c r="J140" s="142"/>
      <c r="K140" s="142"/>
      <c r="L140" s="142"/>
    </row>
    <row r="141" spans="1:12" x14ac:dyDescent="0.25">
      <c r="A141" s="138"/>
      <c r="B141" s="138"/>
      <c r="C141" s="138"/>
      <c r="D141" s="143" t="s">
        <v>105</v>
      </c>
      <c r="E141" s="144">
        <v>2</v>
      </c>
      <c r="F141" s="144">
        <v>0</v>
      </c>
      <c r="G141" s="144">
        <v>0</v>
      </c>
      <c r="H141" s="144">
        <v>0</v>
      </c>
      <c r="I141" s="144">
        <v>2</v>
      </c>
      <c r="J141" s="142"/>
      <c r="K141" s="142"/>
      <c r="L141" s="142"/>
    </row>
    <row r="142" spans="1:12" x14ac:dyDescent="0.25">
      <c r="A142" s="131" t="s">
        <v>441</v>
      </c>
      <c r="B142" s="132" t="s">
        <v>16</v>
      </c>
      <c r="C142" s="132" t="s">
        <v>21</v>
      </c>
      <c r="D142" s="133" t="s">
        <v>106</v>
      </c>
      <c r="E142" s="134"/>
      <c r="F142" s="134"/>
      <c r="G142" s="134"/>
      <c r="H142" s="134"/>
      <c r="I142" s="135"/>
      <c r="J142" s="136">
        <v>2</v>
      </c>
      <c r="K142" s="179"/>
      <c r="L142" s="137">
        <f>+ROUND(TRUNC(J142,2)*TRUNC(K142,2),2)</f>
        <v>0</v>
      </c>
    </row>
    <row r="143" spans="1:12" ht="45" customHeight="1" x14ac:dyDescent="0.25">
      <c r="A143" s="138"/>
      <c r="B143" s="138"/>
      <c r="C143" s="138"/>
      <c r="D143" s="139" t="s">
        <v>107</v>
      </c>
      <c r="E143" s="140"/>
      <c r="F143" s="140"/>
      <c r="G143" s="140"/>
      <c r="H143" s="140"/>
      <c r="I143" s="141"/>
      <c r="J143" s="142"/>
      <c r="K143" s="142"/>
      <c r="L143" s="142"/>
    </row>
    <row r="144" spans="1:12" x14ac:dyDescent="0.25">
      <c r="A144" s="138"/>
      <c r="B144" s="138"/>
      <c r="C144" s="138"/>
      <c r="D144" s="143" t="s">
        <v>105</v>
      </c>
      <c r="E144" s="144">
        <v>2</v>
      </c>
      <c r="F144" s="144">
        <v>0</v>
      </c>
      <c r="G144" s="144">
        <v>0</v>
      </c>
      <c r="H144" s="144">
        <v>0</v>
      </c>
      <c r="I144" s="144">
        <v>2</v>
      </c>
      <c r="J144" s="142"/>
      <c r="K144" s="142"/>
      <c r="L144" s="142"/>
    </row>
    <row r="145" spans="1:12" ht="22.5" customHeight="1" x14ac:dyDescent="0.25">
      <c r="A145" s="131" t="s">
        <v>442</v>
      </c>
      <c r="B145" s="132" t="s">
        <v>16</v>
      </c>
      <c r="C145" s="132" t="s">
        <v>21</v>
      </c>
      <c r="D145" s="133" t="s">
        <v>108</v>
      </c>
      <c r="E145" s="134"/>
      <c r="F145" s="134"/>
      <c r="G145" s="134"/>
      <c r="H145" s="134"/>
      <c r="I145" s="135"/>
      <c r="J145" s="136">
        <v>5</v>
      </c>
      <c r="K145" s="179"/>
      <c r="L145" s="137">
        <f>+ROUND(TRUNC(J145,2)*TRUNC(K145,2),2)</f>
        <v>0</v>
      </c>
    </row>
    <row r="146" spans="1:12" ht="45" customHeight="1" x14ac:dyDescent="0.25">
      <c r="A146" s="138"/>
      <c r="B146" s="138"/>
      <c r="C146" s="138"/>
      <c r="D146" s="139" t="s">
        <v>109</v>
      </c>
      <c r="E146" s="140"/>
      <c r="F146" s="140"/>
      <c r="G146" s="140"/>
      <c r="H146" s="140"/>
      <c r="I146" s="141"/>
      <c r="J146" s="142"/>
      <c r="K146" s="142"/>
      <c r="L146" s="142"/>
    </row>
    <row r="147" spans="1:12" x14ac:dyDescent="0.25">
      <c r="A147" s="138"/>
      <c r="B147" s="138"/>
      <c r="C147" s="138"/>
      <c r="D147" s="143" t="s">
        <v>110</v>
      </c>
      <c r="E147" s="144">
        <v>1</v>
      </c>
      <c r="F147" s="144">
        <v>0</v>
      </c>
      <c r="G147" s="144">
        <v>0</v>
      </c>
      <c r="H147" s="144">
        <v>0</v>
      </c>
      <c r="I147" s="144">
        <v>1</v>
      </c>
      <c r="J147" s="142"/>
      <c r="K147" s="142"/>
      <c r="L147" s="142"/>
    </row>
    <row r="148" spans="1:12" x14ac:dyDescent="0.25">
      <c r="A148" s="138"/>
      <c r="B148" s="138"/>
      <c r="C148" s="138"/>
      <c r="D148" s="143" t="s">
        <v>111</v>
      </c>
      <c r="E148" s="144">
        <v>1</v>
      </c>
      <c r="F148" s="144">
        <v>0</v>
      </c>
      <c r="G148" s="144">
        <v>0</v>
      </c>
      <c r="H148" s="144">
        <v>0</v>
      </c>
      <c r="I148" s="144">
        <v>1</v>
      </c>
      <c r="J148" s="142"/>
      <c r="K148" s="142"/>
      <c r="L148" s="142"/>
    </row>
    <row r="149" spans="1:12" x14ac:dyDescent="0.25">
      <c r="A149" s="138"/>
      <c r="B149" s="138"/>
      <c r="C149" s="138"/>
      <c r="D149" s="143" t="s">
        <v>112</v>
      </c>
      <c r="E149" s="144">
        <v>1</v>
      </c>
      <c r="F149" s="144">
        <v>0</v>
      </c>
      <c r="G149" s="144">
        <v>0</v>
      </c>
      <c r="H149" s="144">
        <v>0</v>
      </c>
      <c r="I149" s="144">
        <v>1</v>
      </c>
      <c r="J149" s="142"/>
      <c r="K149" s="142"/>
      <c r="L149" s="142"/>
    </row>
    <row r="150" spans="1:12" x14ac:dyDescent="0.25">
      <c r="A150" s="138"/>
      <c r="B150" s="138"/>
      <c r="C150" s="138"/>
      <c r="D150" s="143" t="s">
        <v>113</v>
      </c>
      <c r="E150" s="144">
        <v>1</v>
      </c>
      <c r="F150" s="144">
        <v>0</v>
      </c>
      <c r="G150" s="144">
        <v>0</v>
      </c>
      <c r="H150" s="144">
        <v>0</v>
      </c>
      <c r="I150" s="144">
        <v>1</v>
      </c>
      <c r="J150" s="142"/>
      <c r="K150" s="142"/>
      <c r="L150" s="142"/>
    </row>
    <row r="151" spans="1:12" x14ac:dyDescent="0.25">
      <c r="A151" s="138"/>
      <c r="B151" s="138"/>
      <c r="C151" s="138"/>
      <c r="D151" s="143" t="s">
        <v>114</v>
      </c>
      <c r="E151" s="144">
        <v>1</v>
      </c>
      <c r="F151" s="144">
        <v>0</v>
      </c>
      <c r="G151" s="144">
        <v>0</v>
      </c>
      <c r="H151" s="144">
        <v>0</v>
      </c>
      <c r="I151" s="144">
        <v>1</v>
      </c>
      <c r="J151" s="142"/>
      <c r="K151" s="142"/>
      <c r="L151" s="142"/>
    </row>
    <row r="152" spans="1:12" x14ac:dyDescent="0.25">
      <c r="A152" s="131" t="s">
        <v>443</v>
      </c>
      <c r="B152" s="132" t="s">
        <v>16</v>
      </c>
      <c r="C152" s="132" t="s">
        <v>46</v>
      </c>
      <c r="D152" s="133" t="s">
        <v>115</v>
      </c>
      <c r="E152" s="134"/>
      <c r="F152" s="134"/>
      <c r="G152" s="134"/>
      <c r="H152" s="134"/>
      <c r="I152" s="135"/>
      <c r="J152" s="136">
        <v>152.19999999999999</v>
      </c>
      <c r="K152" s="179"/>
      <c r="L152" s="137">
        <f>+ROUND(TRUNC(J152,2)*TRUNC(K152,2),2)</f>
        <v>0</v>
      </c>
    </row>
    <row r="153" spans="1:12" ht="45" customHeight="1" x14ac:dyDescent="0.25">
      <c r="A153" s="138"/>
      <c r="B153" s="138"/>
      <c r="C153" s="138"/>
      <c r="D153" s="139" t="s">
        <v>116</v>
      </c>
      <c r="E153" s="140"/>
      <c r="F153" s="140"/>
      <c r="G153" s="140"/>
      <c r="H153" s="140"/>
      <c r="I153" s="141"/>
      <c r="J153" s="142"/>
      <c r="K153" s="142"/>
      <c r="L153" s="142"/>
    </row>
    <row r="154" spans="1:12" x14ac:dyDescent="0.25">
      <c r="A154" s="138"/>
      <c r="B154" s="138"/>
      <c r="C154" s="138"/>
      <c r="D154" s="143" t="s">
        <v>38</v>
      </c>
      <c r="E154" s="144">
        <v>2</v>
      </c>
      <c r="F154" s="144">
        <v>8.5</v>
      </c>
      <c r="G154" s="144">
        <v>0</v>
      </c>
      <c r="H154" s="144">
        <v>0</v>
      </c>
      <c r="I154" s="144">
        <v>17</v>
      </c>
      <c r="J154" s="142"/>
      <c r="K154" s="142"/>
      <c r="L154" s="142"/>
    </row>
    <row r="155" spans="1:12" x14ac:dyDescent="0.25">
      <c r="A155" s="138"/>
      <c r="B155" s="138"/>
      <c r="C155" s="138"/>
      <c r="D155" s="143" t="s">
        <v>37</v>
      </c>
      <c r="E155" s="144">
        <v>2</v>
      </c>
      <c r="F155" s="144">
        <v>3.5</v>
      </c>
      <c r="G155" s="144">
        <v>0</v>
      </c>
      <c r="H155" s="144">
        <v>0</v>
      </c>
      <c r="I155" s="144">
        <v>7</v>
      </c>
      <c r="J155" s="142"/>
      <c r="K155" s="142"/>
      <c r="L155" s="142"/>
    </row>
    <row r="156" spans="1:12" x14ac:dyDescent="0.25">
      <c r="A156" s="138"/>
      <c r="B156" s="138"/>
      <c r="C156" s="138"/>
      <c r="D156" s="143" t="s">
        <v>36</v>
      </c>
      <c r="E156" s="144">
        <v>2</v>
      </c>
      <c r="F156" s="144">
        <v>21</v>
      </c>
      <c r="G156" s="144">
        <v>0</v>
      </c>
      <c r="H156" s="144">
        <v>0</v>
      </c>
      <c r="I156" s="144">
        <v>42</v>
      </c>
      <c r="J156" s="142"/>
      <c r="K156" s="142"/>
      <c r="L156" s="142"/>
    </row>
    <row r="157" spans="1:12" x14ac:dyDescent="0.25">
      <c r="A157" s="138"/>
      <c r="B157" s="138"/>
      <c r="C157" s="138"/>
      <c r="D157" s="143" t="s">
        <v>35</v>
      </c>
      <c r="E157" s="144">
        <v>2</v>
      </c>
      <c r="F157" s="144">
        <v>4</v>
      </c>
      <c r="G157" s="144">
        <v>0</v>
      </c>
      <c r="H157" s="144">
        <v>0</v>
      </c>
      <c r="I157" s="144">
        <v>8</v>
      </c>
      <c r="J157" s="142"/>
      <c r="K157" s="142"/>
      <c r="L157" s="142"/>
    </row>
    <row r="158" spans="1:12" x14ac:dyDescent="0.25">
      <c r="A158" s="138"/>
      <c r="B158" s="138"/>
      <c r="C158" s="138"/>
      <c r="D158" s="143" t="s">
        <v>34</v>
      </c>
      <c r="E158" s="144">
        <v>2</v>
      </c>
      <c r="F158" s="144">
        <v>16.3</v>
      </c>
      <c r="G158" s="144">
        <v>0</v>
      </c>
      <c r="H158" s="144">
        <v>0</v>
      </c>
      <c r="I158" s="144">
        <v>32.6</v>
      </c>
      <c r="J158" s="142"/>
      <c r="K158" s="142"/>
      <c r="L158" s="142"/>
    </row>
    <row r="159" spans="1:12" x14ac:dyDescent="0.25">
      <c r="A159" s="138"/>
      <c r="B159" s="138"/>
      <c r="C159" s="138"/>
      <c r="D159" s="143" t="s">
        <v>33</v>
      </c>
      <c r="E159" s="144">
        <v>2</v>
      </c>
      <c r="F159" s="144">
        <v>3.8</v>
      </c>
      <c r="G159" s="144">
        <v>0</v>
      </c>
      <c r="H159" s="144">
        <v>0</v>
      </c>
      <c r="I159" s="144">
        <v>7.6</v>
      </c>
      <c r="J159" s="142"/>
      <c r="K159" s="142"/>
      <c r="L159" s="142"/>
    </row>
    <row r="160" spans="1:12" x14ac:dyDescent="0.25">
      <c r="A160" s="138"/>
      <c r="B160" s="138"/>
      <c r="C160" s="138"/>
      <c r="D160" s="143" t="s">
        <v>32</v>
      </c>
      <c r="E160" s="144">
        <v>2</v>
      </c>
      <c r="F160" s="144">
        <v>19</v>
      </c>
      <c r="G160" s="144">
        <v>0</v>
      </c>
      <c r="H160" s="144">
        <v>0</v>
      </c>
      <c r="I160" s="144">
        <v>38</v>
      </c>
      <c r="J160" s="142"/>
      <c r="K160" s="142"/>
      <c r="L160" s="142"/>
    </row>
    <row r="161" spans="1:12" ht="22.5" customHeight="1" x14ac:dyDescent="0.25">
      <c r="A161" s="131" t="s">
        <v>444</v>
      </c>
      <c r="B161" s="132" t="s">
        <v>16</v>
      </c>
      <c r="C161" s="132" t="s">
        <v>21</v>
      </c>
      <c r="D161" s="133" t="s">
        <v>117</v>
      </c>
      <c r="E161" s="134"/>
      <c r="F161" s="134"/>
      <c r="G161" s="134"/>
      <c r="H161" s="134"/>
      <c r="I161" s="135"/>
      <c r="J161" s="136">
        <v>100</v>
      </c>
      <c r="K161" s="179"/>
      <c r="L161" s="137">
        <f>+ROUND(TRUNC(J161,2)*TRUNC(K161,2),2)</f>
        <v>0</v>
      </c>
    </row>
    <row r="162" spans="1:12" ht="69.95" customHeight="1" x14ac:dyDescent="0.25">
      <c r="A162" s="138"/>
      <c r="B162" s="138"/>
      <c r="C162" s="138"/>
      <c r="D162" s="139" t="s">
        <v>118</v>
      </c>
      <c r="E162" s="140"/>
      <c r="F162" s="140"/>
      <c r="G162" s="140"/>
      <c r="H162" s="140"/>
      <c r="I162" s="141"/>
      <c r="J162" s="142"/>
      <c r="K162" s="142"/>
      <c r="L162" s="142"/>
    </row>
    <row r="163" spans="1:12" x14ac:dyDescent="0.25">
      <c r="A163" s="138"/>
      <c r="B163" s="138"/>
      <c r="C163" s="138"/>
      <c r="D163" s="143" t="s">
        <v>119</v>
      </c>
      <c r="E163" s="144">
        <v>12</v>
      </c>
      <c r="F163" s="144">
        <v>0</v>
      </c>
      <c r="G163" s="144">
        <v>0</v>
      </c>
      <c r="H163" s="144">
        <v>0</v>
      </c>
      <c r="I163" s="144">
        <v>12</v>
      </c>
      <c r="J163" s="142"/>
      <c r="K163" s="142"/>
      <c r="L163" s="142"/>
    </row>
    <row r="164" spans="1:12" x14ac:dyDescent="0.25">
      <c r="A164" s="138"/>
      <c r="B164" s="138"/>
      <c r="C164" s="138"/>
      <c r="D164" s="143" t="s">
        <v>120</v>
      </c>
      <c r="E164" s="144">
        <v>4</v>
      </c>
      <c r="F164" s="144">
        <v>0</v>
      </c>
      <c r="G164" s="144">
        <v>0</v>
      </c>
      <c r="H164" s="144">
        <v>0</v>
      </c>
      <c r="I164" s="144">
        <v>4</v>
      </c>
      <c r="J164" s="142"/>
      <c r="K164" s="142"/>
      <c r="L164" s="142"/>
    </row>
    <row r="165" spans="1:12" x14ac:dyDescent="0.25">
      <c r="A165" s="138"/>
      <c r="B165" s="138"/>
      <c r="C165" s="138"/>
      <c r="D165" s="143" t="s">
        <v>38</v>
      </c>
      <c r="E165" s="144">
        <v>1</v>
      </c>
      <c r="F165" s="144">
        <v>0</v>
      </c>
      <c r="G165" s="144">
        <v>0</v>
      </c>
      <c r="H165" s="144">
        <v>0</v>
      </c>
      <c r="I165" s="144">
        <v>1</v>
      </c>
      <c r="J165" s="142"/>
      <c r="K165" s="142"/>
      <c r="L165" s="142"/>
    </row>
    <row r="166" spans="1:12" x14ac:dyDescent="0.25">
      <c r="A166" s="138"/>
      <c r="B166" s="138"/>
      <c r="C166" s="138"/>
      <c r="D166" s="143" t="s">
        <v>89</v>
      </c>
      <c r="E166" s="144">
        <v>1</v>
      </c>
      <c r="F166" s="144">
        <v>0</v>
      </c>
      <c r="G166" s="144">
        <v>0</v>
      </c>
      <c r="H166" s="144">
        <v>0</v>
      </c>
      <c r="I166" s="144">
        <v>1</v>
      </c>
      <c r="J166" s="142"/>
      <c r="K166" s="142"/>
      <c r="L166" s="142"/>
    </row>
    <row r="167" spans="1:12" x14ac:dyDescent="0.25">
      <c r="A167" s="138"/>
      <c r="B167" s="138"/>
      <c r="C167" s="138"/>
      <c r="D167" s="143" t="s">
        <v>32</v>
      </c>
      <c r="E167" s="144">
        <v>6</v>
      </c>
      <c r="F167" s="144">
        <v>0</v>
      </c>
      <c r="G167" s="144">
        <v>0</v>
      </c>
      <c r="H167" s="144">
        <v>0</v>
      </c>
      <c r="I167" s="144">
        <v>6</v>
      </c>
      <c r="J167" s="142"/>
      <c r="K167" s="142"/>
      <c r="L167" s="142"/>
    </row>
    <row r="168" spans="1:12" x14ac:dyDescent="0.25">
      <c r="A168" s="138"/>
      <c r="B168" s="138"/>
      <c r="C168" s="138"/>
      <c r="D168" s="143" t="s">
        <v>33</v>
      </c>
      <c r="E168" s="144">
        <v>4</v>
      </c>
      <c r="F168" s="144">
        <v>0</v>
      </c>
      <c r="G168" s="144">
        <v>0</v>
      </c>
      <c r="H168" s="144">
        <v>0</v>
      </c>
      <c r="I168" s="144">
        <v>4</v>
      </c>
      <c r="J168" s="142"/>
      <c r="K168" s="142"/>
      <c r="L168" s="142"/>
    </row>
    <row r="169" spans="1:12" x14ac:dyDescent="0.25">
      <c r="A169" s="138"/>
      <c r="B169" s="138"/>
      <c r="C169" s="138"/>
      <c r="D169" s="143" t="s">
        <v>89</v>
      </c>
      <c r="E169" s="144">
        <v>3</v>
      </c>
      <c r="F169" s="144">
        <v>0</v>
      </c>
      <c r="G169" s="144">
        <v>0</v>
      </c>
      <c r="H169" s="144">
        <v>0</v>
      </c>
      <c r="I169" s="144">
        <v>3</v>
      </c>
      <c r="J169" s="142"/>
      <c r="K169" s="142"/>
      <c r="L169" s="142"/>
    </row>
    <row r="170" spans="1:12" x14ac:dyDescent="0.25">
      <c r="A170" s="138"/>
      <c r="B170" s="138"/>
      <c r="C170" s="138"/>
      <c r="D170" s="143" t="s">
        <v>121</v>
      </c>
      <c r="E170" s="144">
        <v>2</v>
      </c>
      <c r="F170" s="144">
        <v>0</v>
      </c>
      <c r="G170" s="144">
        <v>0</v>
      </c>
      <c r="H170" s="144">
        <v>0</v>
      </c>
      <c r="I170" s="144">
        <v>2</v>
      </c>
      <c r="J170" s="142"/>
      <c r="K170" s="142"/>
      <c r="L170" s="142"/>
    </row>
    <row r="171" spans="1:12" x14ac:dyDescent="0.25">
      <c r="A171" s="138"/>
      <c r="B171" s="138"/>
      <c r="C171" s="138"/>
      <c r="D171" s="143" t="s">
        <v>52</v>
      </c>
      <c r="E171" s="144">
        <v>1</v>
      </c>
      <c r="F171" s="144">
        <v>0</v>
      </c>
      <c r="G171" s="144">
        <v>0</v>
      </c>
      <c r="H171" s="144">
        <v>0</v>
      </c>
      <c r="I171" s="144">
        <v>1</v>
      </c>
      <c r="J171" s="142"/>
      <c r="K171" s="142"/>
      <c r="L171" s="142"/>
    </row>
    <row r="172" spans="1:12" x14ac:dyDescent="0.25">
      <c r="A172" s="138"/>
      <c r="B172" s="138"/>
      <c r="C172" s="138"/>
      <c r="D172" s="143" t="s">
        <v>122</v>
      </c>
      <c r="E172" s="144">
        <v>5</v>
      </c>
      <c r="F172" s="144">
        <v>0</v>
      </c>
      <c r="G172" s="144">
        <v>0</v>
      </c>
      <c r="H172" s="144">
        <v>0</v>
      </c>
      <c r="I172" s="144">
        <v>5</v>
      </c>
      <c r="J172" s="142"/>
      <c r="K172" s="142"/>
      <c r="L172" s="142"/>
    </row>
    <row r="173" spans="1:12" x14ac:dyDescent="0.25">
      <c r="A173" s="138"/>
      <c r="B173" s="138"/>
      <c r="C173" s="138"/>
      <c r="D173" s="143" t="s">
        <v>37</v>
      </c>
      <c r="E173" s="144">
        <v>3</v>
      </c>
      <c r="F173" s="144">
        <v>0</v>
      </c>
      <c r="G173" s="144">
        <v>0</v>
      </c>
      <c r="H173" s="144">
        <v>0</v>
      </c>
      <c r="I173" s="144">
        <v>3</v>
      </c>
      <c r="J173" s="142"/>
      <c r="K173" s="142"/>
      <c r="L173" s="142"/>
    </row>
    <row r="174" spans="1:12" x14ac:dyDescent="0.25">
      <c r="A174" s="138"/>
      <c r="B174" s="138"/>
      <c r="C174" s="138"/>
      <c r="D174" s="143" t="s">
        <v>90</v>
      </c>
      <c r="E174" s="144">
        <v>4</v>
      </c>
      <c r="F174" s="144">
        <v>0</v>
      </c>
      <c r="G174" s="144">
        <v>0</v>
      </c>
      <c r="H174" s="144">
        <v>0</v>
      </c>
      <c r="I174" s="144">
        <v>4</v>
      </c>
      <c r="J174" s="142"/>
      <c r="K174" s="142"/>
      <c r="L174" s="142"/>
    </row>
    <row r="175" spans="1:12" x14ac:dyDescent="0.25">
      <c r="A175" s="138"/>
      <c r="B175" s="138"/>
      <c r="C175" s="138"/>
      <c r="D175" s="143" t="s">
        <v>50</v>
      </c>
      <c r="E175" s="144">
        <v>4</v>
      </c>
      <c r="F175" s="144">
        <v>0</v>
      </c>
      <c r="G175" s="144">
        <v>0</v>
      </c>
      <c r="H175" s="144">
        <v>0</v>
      </c>
      <c r="I175" s="144">
        <v>4</v>
      </c>
      <c r="J175" s="142"/>
      <c r="K175" s="142"/>
      <c r="L175" s="142"/>
    </row>
    <row r="176" spans="1:12" x14ac:dyDescent="0.25">
      <c r="A176" s="138"/>
      <c r="B176" s="138"/>
      <c r="C176" s="138"/>
      <c r="D176" s="143" t="s">
        <v>34</v>
      </c>
      <c r="E176" s="144">
        <v>4</v>
      </c>
      <c r="F176" s="144">
        <v>0</v>
      </c>
      <c r="G176" s="144">
        <v>0</v>
      </c>
      <c r="H176" s="144">
        <v>0</v>
      </c>
      <c r="I176" s="144">
        <v>4</v>
      </c>
      <c r="J176" s="142"/>
      <c r="K176" s="142"/>
      <c r="L176" s="142"/>
    </row>
    <row r="177" spans="1:12" x14ac:dyDescent="0.25">
      <c r="A177" s="138"/>
      <c r="B177" s="138"/>
      <c r="C177" s="138"/>
      <c r="D177" s="143" t="s">
        <v>35</v>
      </c>
      <c r="E177" s="144">
        <v>3</v>
      </c>
      <c r="F177" s="144">
        <v>0</v>
      </c>
      <c r="G177" s="144">
        <v>0</v>
      </c>
      <c r="H177" s="144">
        <v>0</v>
      </c>
      <c r="I177" s="144">
        <v>3</v>
      </c>
      <c r="J177" s="142"/>
      <c r="K177" s="142"/>
      <c r="L177" s="142"/>
    </row>
    <row r="178" spans="1:12" x14ac:dyDescent="0.25">
      <c r="A178" s="138"/>
      <c r="B178" s="138"/>
      <c r="C178" s="138"/>
      <c r="D178" s="143" t="s">
        <v>24</v>
      </c>
      <c r="E178" s="144">
        <v>14</v>
      </c>
      <c r="F178" s="144">
        <v>0</v>
      </c>
      <c r="G178" s="144">
        <v>0</v>
      </c>
      <c r="H178" s="144">
        <v>0</v>
      </c>
      <c r="I178" s="144">
        <v>14</v>
      </c>
      <c r="J178" s="142"/>
      <c r="K178" s="142"/>
      <c r="L178" s="142"/>
    </row>
    <row r="179" spans="1:12" x14ac:dyDescent="0.25">
      <c r="A179" s="138"/>
      <c r="B179" s="138"/>
      <c r="C179" s="138"/>
      <c r="D179" s="143" t="s">
        <v>123</v>
      </c>
      <c r="E179" s="144">
        <v>25</v>
      </c>
      <c r="F179" s="144">
        <v>0</v>
      </c>
      <c r="G179" s="144">
        <v>0</v>
      </c>
      <c r="H179" s="144">
        <v>0</v>
      </c>
      <c r="I179" s="144">
        <v>25</v>
      </c>
      <c r="J179" s="142"/>
      <c r="K179" s="142"/>
      <c r="L179" s="142"/>
    </row>
    <row r="180" spans="1:12" x14ac:dyDescent="0.25">
      <c r="A180" s="138"/>
      <c r="B180" s="138"/>
      <c r="C180" s="138"/>
      <c r="D180" s="143" t="s">
        <v>45</v>
      </c>
      <c r="E180" s="144">
        <v>2</v>
      </c>
      <c r="F180" s="144">
        <v>0</v>
      </c>
      <c r="G180" s="144">
        <v>0</v>
      </c>
      <c r="H180" s="144">
        <v>0</v>
      </c>
      <c r="I180" s="144">
        <v>2</v>
      </c>
      <c r="J180" s="142"/>
      <c r="K180" s="142"/>
      <c r="L180" s="142"/>
    </row>
    <row r="181" spans="1:12" x14ac:dyDescent="0.25">
      <c r="A181" s="138"/>
      <c r="B181" s="138"/>
      <c r="C181" s="138"/>
      <c r="D181" s="143" t="s">
        <v>71</v>
      </c>
      <c r="E181" s="144">
        <v>2</v>
      </c>
      <c r="F181" s="144">
        <v>0</v>
      </c>
      <c r="G181" s="144">
        <v>0</v>
      </c>
      <c r="H181" s="144">
        <v>0</v>
      </c>
      <c r="I181" s="144">
        <v>2</v>
      </c>
      <c r="J181" s="142"/>
      <c r="K181" s="142"/>
      <c r="L181" s="142"/>
    </row>
    <row r="182" spans="1:12" ht="22.5" customHeight="1" x14ac:dyDescent="0.25">
      <c r="A182" s="131" t="s">
        <v>445</v>
      </c>
      <c r="B182" s="132" t="s">
        <v>16</v>
      </c>
      <c r="C182" s="132" t="s">
        <v>21</v>
      </c>
      <c r="D182" s="133" t="s">
        <v>124</v>
      </c>
      <c r="E182" s="134"/>
      <c r="F182" s="134"/>
      <c r="G182" s="134"/>
      <c r="H182" s="134"/>
      <c r="I182" s="135"/>
      <c r="J182" s="136">
        <v>1</v>
      </c>
      <c r="K182" s="179"/>
      <c r="L182" s="137">
        <f>+ROUND(TRUNC(J182,2)*TRUNC(K182,2),2)</f>
        <v>0</v>
      </c>
    </row>
    <row r="183" spans="1:12" ht="69.95" customHeight="1" x14ac:dyDescent="0.25">
      <c r="A183" s="138"/>
      <c r="B183" s="138"/>
      <c r="C183" s="138"/>
      <c r="D183" s="139" t="s">
        <v>125</v>
      </c>
      <c r="E183" s="140"/>
      <c r="F183" s="140"/>
      <c r="G183" s="140"/>
      <c r="H183" s="140"/>
      <c r="I183" s="141"/>
      <c r="J183" s="142"/>
      <c r="K183" s="142"/>
      <c r="L183" s="142"/>
    </row>
    <row r="184" spans="1:12" x14ac:dyDescent="0.25">
      <c r="A184" s="138"/>
      <c r="B184" s="138"/>
      <c r="C184" s="138"/>
      <c r="D184" s="143" t="s">
        <v>126</v>
      </c>
      <c r="E184" s="144">
        <v>1</v>
      </c>
      <c r="F184" s="144">
        <v>0</v>
      </c>
      <c r="G184" s="144">
        <v>0</v>
      </c>
      <c r="H184" s="144">
        <v>0</v>
      </c>
      <c r="I184" s="144">
        <v>1</v>
      </c>
      <c r="J184" s="142"/>
      <c r="K184" s="142"/>
      <c r="L184" s="142"/>
    </row>
    <row r="185" spans="1:12" ht="22.5" customHeight="1" x14ac:dyDescent="0.25">
      <c r="A185" s="131" t="s">
        <v>446</v>
      </c>
      <c r="B185" s="132" t="s">
        <v>16</v>
      </c>
      <c r="C185" s="132" t="s">
        <v>21</v>
      </c>
      <c r="D185" s="133" t="s">
        <v>127</v>
      </c>
      <c r="E185" s="134"/>
      <c r="F185" s="134"/>
      <c r="G185" s="134"/>
      <c r="H185" s="134"/>
      <c r="I185" s="135"/>
      <c r="J185" s="136">
        <v>1</v>
      </c>
      <c r="K185" s="179"/>
      <c r="L185" s="137">
        <f>+ROUND(TRUNC(J185,2)*TRUNC(K185,2),2)</f>
        <v>0</v>
      </c>
    </row>
    <row r="186" spans="1:12" ht="69.95" customHeight="1" x14ac:dyDescent="0.25">
      <c r="A186" s="138"/>
      <c r="B186" s="138"/>
      <c r="C186" s="138"/>
      <c r="D186" s="139" t="s">
        <v>128</v>
      </c>
      <c r="E186" s="140"/>
      <c r="F186" s="140"/>
      <c r="G186" s="140"/>
      <c r="H186" s="140"/>
      <c r="I186" s="141"/>
      <c r="J186" s="142"/>
      <c r="K186" s="142"/>
      <c r="L186" s="142"/>
    </row>
    <row r="187" spans="1:12" ht="22.5" x14ac:dyDescent="0.25">
      <c r="A187" s="138"/>
      <c r="B187" s="138"/>
      <c r="C187" s="138"/>
      <c r="D187" s="143" t="s">
        <v>129</v>
      </c>
      <c r="E187" s="144">
        <v>1</v>
      </c>
      <c r="F187" s="144">
        <v>0</v>
      </c>
      <c r="G187" s="144">
        <v>0</v>
      </c>
      <c r="H187" s="144">
        <v>0</v>
      </c>
      <c r="I187" s="144">
        <v>1</v>
      </c>
      <c r="J187" s="142"/>
      <c r="K187" s="142"/>
      <c r="L187" s="142"/>
    </row>
    <row r="188" spans="1:12" x14ac:dyDescent="0.25">
      <c r="A188" s="131" t="s">
        <v>447</v>
      </c>
      <c r="B188" s="132" t="s">
        <v>16</v>
      </c>
      <c r="C188" s="132" t="s">
        <v>21</v>
      </c>
      <c r="D188" s="133" t="s">
        <v>130</v>
      </c>
      <c r="E188" s="134"/>
      <c r="F188" s="134"/>
      <c r="G188" s="134"/>
      <c r="H188" s="134"/>
      <c r="I188" s="135"/>
      <c r="J188" s="136">
        <v>2</v>
      </c>
      <c r="K188" s="179"/>
      <c r="L188" s="137">
        <f>+ROUND(TRUNC(J188,2)*TRUNC(K188,2),2)</f>
        <v>0</v>
      </c>
    </row>
    <row r="189" spans="1:12" ht="45" customHeight="1" x14ac:dyDescent="0.25">
      <c r="A189" s="138"/>
      <c r="B189" s="138"/>
      <c r="C189" s="138"/>
      <c r="D189" s="139" t="s">
        <v>131</v>
      </c>
      <c r="E189" s="140"/>
      <c r="F189" s="140"/>
      <c r="G189" s="140"/>
      <c r="H189" s="140"/>
      <c r="I189" s="141"/>
      <c r="J189" s="142"/>
      <c r="K189" s="142"/>
      <c r="L189" s="142"/>
    </row>
    <row r="190" spans="1:12" x14ac:dyDescent="0.25">
      <c r="A190" s="138"/>
      <c r="B190" s="138"/>
      <c r="C190" s="138"/>
      <c r="D190" s="143" t="s">
        <v>45</v>
      </c>
      <c r="E190" s="144">
        <v>1</v>
      </c>
      <c r="F190" s="144">
        <v>0</v>
      </c>
      <c r="G190" s="144">
        <v>0</v>
      </c>
      <c r="H190" s="144">
        <v>0</v>
      </c>
      <c r="I190" s="144">
        <v>1</v>
      </c>
      <c r="J190" s="142"/>
      <c r="K190" s="142"/>
      <c r="L190" s="142"/>
    </row>
    <row r="191" spans="1:12" x14ac:dyDescent="0.25">
      <c r="A191" s="138"/>
      <c r="B191" s="138"/>
      <c r="C191" s="138"/>
      <c r="D191" s="143" t="s">
        <v>132</v>
      </c>
      <c r="E191" s="144">
        <v>1</v>
      </c>
      <c r="F191" s="144">
        <v>0</v>
      </c>
      <c r="G191" s="144">
        <v>0</v>
      </c>
      <c r="H191" s="144">
        <v>0</v>
      </c>
      <c r="I191" s="144">
        <v>1</v>
      </c>
      <c r="J191" s="142"/>
      <c r="K191" s="142"/>
      <c r="L191" s="142"/>
    </row>
    <row r="192" spans="1:12" x14ac:dyDescent="0.25">
      <c r="A192" s="131" t="s">
        <v>448</v>
      </c>
      <c r="B192" s="132" t="s">
        <v>16</v>
      </c>
      <c r="C192" s="132" t="s">
        <v>21</v>
      </c>
      <c r="D192" s="133" t="s">
        <v>133</v>
      </c>
      <c r="E192" s="134"/>
      <c r="F192" s="134"/>
      <c r="G192" s="134"/>
      <c r="H192" s="134"/>
      <c r="I192" s="135"/>
      <c r="J192" s="136">
        <v>1</v>
      </c>
      <c r="K192" s="179"/>
      <c r="L192" s="137">
        <f>+ROUND(TRUNC(J192,2)*TRUNC(K192,2),2)</f>
        <v>0</v>
      </c>
    </row>
    <row r="193" spans="1:12" ht="45" customHeight="1" x14ac:dyDescent="0.25">
      <c r="A193" s="138"/>
      <c r="B193" s="138"/>
      <c r="C193" s="138"/>
      <c r="D193" s="139" t="s">
        <v>134</v>
      </c>
      <c r="E193" s="140"/>
      <c r="F193" s="140"/>
      <c r="G193" s="140"/>
      <c r="H193" s="140"/>
      <c r="I193" s="141"/>
      <c r="J193" s="142"/>
      <c r="K193" s="142"/>
      <c r="L193" s="142"/>
    </row>
    <row r="194" spans="1:12" x14ac:dyDescent="0.25">
      <c r="A194" s="138"/>
      <c r="B194" s="138"/>
      <c r="C194" s="138"/>
      <c r="D194" s="145"/>
      <c r="E194" s="144">
        <v>1</v>
      </c>
      <c r="F194" s="144">
        <v>0</v>
      </c>
      <c r="G194" s="144">
        <v>0</v>
      </c>
      <c r="H194" s="144">
        <v>0</v>
      </c>
      <c r="I194" s="144">
        <v>1</v>
      </c>
      <c r="J194" s="142"/>
      <c r="K194" s="142"/>
      <c r="L194" s="142"/>
    </row>
    <row r="195" spans="1:12" x14ac:dyDescent="0.25">
      <c r="A195" s="131" t="s">
        <v>449</v>
      </c>
      <c r="B195" s="132" t="s">
        <v>16</v>
      </c>
      <c r="C195" s="132" t="s">
        <v>17</v>
      </c>
      <c r="D195" s="133" t="s">
        <v>135</v>
      </c>
      <c r="E195" s="134"/>
      <c r="F195" s="134"/>
      <c r="G195" s="134"/>
      <c r="H195" s="134"/>
      <c r="I195" s="135"/>
      <c r="J195" s="136">
        <v>73.5</v>
      </c>
      <c r="K195" s="179"/>
      <c r="L195" s="137">
        <f>+ROUND(TRUNC(J195,2)*TRUNC(K195,2),2)</f>
        <v>0</v>
      </c>
    </row>
    <row r="196" spans="1:12" ht="69.95" customHeight="1" x14ac:dyDescent="0.25">
      <c r="A196" s="138"/>
      <c r="B196" s="138"/>
      <c r="C196" s="138"/>
      <c r="D196" s="139" t="s">
        <v>136</v>
      </c>
      <c r="E196" s="140"/>
      <c r="F196" s="140"/>
      <c r="G196" s="140"/>
      <c r="H196" s="140"/>
      <c r="I196" s="141"/>
      <c r="J196" s="142"/>
      <c r="K196" s="142"/>
      <c r="L196" s="142"/>
    </row>
    <row r="197" spans="1:12" x14ac:dyDescent="0.25">
      <c r="A197" s="138"/>
      <c r="B197" s="138"/>
      <c r="C197" s="138"/>
      <c r="D197" s="143" t="s">
        <v>137</v>
      </c>
      <c r="E197" s="144">
        <v>1</v>
      </c>
      <c r="F197" s="144">
        <v>6</v>
      </c>
      <c r="G197" s="144">
        <v>0</v>
      </c>
      <c r="H197" s="144">
        <v>3.5</v>
      </c>
      <c r="I197" s="144">
        <v>21</v>
      </c>
      <c r="J197" s="142"/>
      <c r="K197" s="142"/>
      <c r="L197" s="142"/>
    </row>
    <row r="198" spans="1:12" x14ac:dyDescent="0.25">
      <c r="A198" s="138"/>
      <c r="B198" s="138"/>
      <c r="C198" s="138"/>
      <c r="D198" s="143" t="s">
        <v>138</v>
      </c>
      <c r="E198" s="144">
        <v>1</v>
      </c>
      <c r="F198" s="144">
        <v>15</v>
      </c>
      <c r="G198" s="144">
        <v>0</v>
      </c>
      <c r="H198" s="144">
        <v>3.5</v>
      </c>
      <c r="I198" s="144">
        <v>52.5</v>
      </c>
      <c r="J198" s="142"/>
      <c r="K198" s="142"/>
      <c r="L198" s="142"/>
    </row>
    <row r="199" spans="1:12" ht="22.5" customHeight="1" x14ac:dyDescent="0.25">
      <c r="A199" s="131" t="s">
        <v>450</v>
      </c>
      <c r="B199" s="132" t="s">
        <v>16</v>
      </c>
      <c r="C199" s="132" t="s">
        <v>21</v>
      </c>
      <c r="D199" s="133" t="s">
        <v>139</v>
      </c>
      <c r="E199" s="134"/>
      <c r="F199" s="134"/>
      <c r="G199" s="134"/>
      <c r="H199" s="134"/>
      <c r="I199" s="135"/>
      <c r="J199" s="136">
        <v>1</v>
      </c>
      <c r="K199" s="179"/>
      <c r="L199" s="137">
        <f>+ROUND(TRUNC(J199,2)*TRUNC(K199,2),2)</f>
        <v>0</v>
      </c>
    </row>
    <row r="200" spans="1:12" ht="45" customHeight="1" x14ac:dyDescent="0.25">
      <c r="A200" s="138"/>
      <c r="B200" s="138"/>
      <c r="C200" s="138"/>
      <c r="D200" s="139" t="s">
        <v>140</v>
      </c>
      <c r="E200" s="140"/>
      <c r="F200" s="140"/>
      <c r="G200" s="140"/>
      <c r="H200" s="140"/>
      <c r="I200" s="141"/>
      <c r="J200" s="142"/>
      <c r="K200" s="142"/>
      <c r="L200" s="142"/>
    </row>
    <row r="201" spans="1:12" ht="22.5" x14ac:dyDescent="0.25">
      <c r="A201" s="138"/>
      <c r="B201" s="138"/>
      <c r="C201" s="138"/>
      <c r="D201" s="143" t="s">
        <v>141</v>
      </c>
      <c r="E201" s="144">
        <v>1</v>
      </c>
      <c r="F201" s="144">
        <v>0</v>
      </c>
      <c r="G201" s="144">
        <v>0</v>
      </c>
      <c r="H201" s="144">
        <v>0</v>
      </c>
      <c r="I201" s="144">
        <v>1</v>
      </c>
      <c r="J201" s="142"/>
      <c r="K201" s="142"/>
      <c r="L201" s="142"/>
    </row>
    <row r="202" spans="1:12" x14ac:dyDescent="0.25">
      <c r="A202" s="131" t="s">
        <v>451</v>
      </c>
      <c r="B202" s="132" t="s">
        <v>16</v>
      </c>
      <c r="C202" s="132" t="s">
        <v>21</v>
      </c>
      <c r="D202" s="133" t="s">
        <v>142</v>
      </c>
      <c r="E202" s="134"/>
      <c r="F202" s="134"/>
      <c r="G202" s="134"/>
      <c r="H202" s="134"/>
      <c r="I202" s="135"/>
      <c r="J202" s="136">
        <v>1</v>
      </c>
      <c r="K202" s="179"/>
      <c r="L202" s="137">
        <f>+ROUND(TRUNC(J202,2)*TRUNC(K202,2),2)</f>
        <v>0</v>
      </c>
    </row>
    <row r="203" spans="1:12" ht="45" customHeight="1" x14ac:dyDescent="0.25">
      <c r="A203" s="138"/>
      <c r="B203" s="138"/>
      <c r="C203" s="138"/>
      <c r="D203" s="139" t="s">
        <v>143</v>
      </c>
      <c r="E203" s="140"/>
      <c r="F203" s="140"/>
      <c r="G203" s="140"/>
      <c r="H203" s="140"/>
      <c r="I203" s="141"/>
      <c r="J203" s="142"/>
      <c r="K203" s="142"/>
      <c r="L203" s="142"/>
    </row>
    <row r="204" spans="1:12" x14ac:dyDescent="0.25">
      <c r="A204" s="138"/>
      <c r="B204" s="138"/>
      <c r="C204" s="138"/>
      <c r="D204" s="145"/>
      <c r="E204" s="144">
        <v>1</v>
      </c>
      <c r="F204" s="144">
        <v>0</v>
      </c>
      <c r="G204" s="144">
        <v>0</v>
      </c>
      <c r="H204" s="144">
        <v>0</v>
      </c>
      <c r="I204" s="144">
        <v>1</v>
      </c>
      <c r="J204" s="142"/>
      <c r="K204" s="142"/>
      <c r="L204" s="142"/>
    </row>
    <row r="205" spans="1:12" x14ac:dyDescent="0.25">
      <c r="A205" s="131" t="s">
        <v>452</v>
      </c>
      <c r="B205" s="132" t="s">
        <v>16</v>
      </c>
      <c r="C205" s="132" t="s">
        <v>21</v>
      </c>
      <c r="D205" s="133" t="s">
        <v>144</v>
      </c>
      <c r="E205" s="134"/>
      <c r="F205" s="134"/>
      <c r="G205" s="134"/>
      <c r="H205" s="134"/>
      <c r="I205" s="135"/>
      <c r="J205" s="136">
        <v>1</v>
      </c>
      <c r="K205" s="179"/>
      <c r="L205" s="137">
        <f>+ROUND(TRUNC(J205,2)*TRUNC(K205,2),2)</f>
        <v>0</v>
      </c>
    </row>
    <row r="206" spans="1:12" ht="45" customHeight="1" x14ac:dyDescent="0.25">
      <c r="A206" s="138"/>
      <c r="B206" s="138"/>
      <c r="C206" s="138"/>
      <c r="D206" s="139" t="s">
        <v>145</v>
      </c>
      <c r="E206" s="140"/>
      <c r="F206" s="140"/>
      <c r="G206" s="140"/>
      <c r="H206" s="140"/>
      <c r="I206" s="141"/>
      <c r="J206" s="142"/>
      <c r="K206" s="142"/>
      <c r="L206" s="142"/>
    </row>
    <row r="207" spans="1:12" x14ac:dyDescent="0.25">
      <c r="A207" s="138"/>
      <c r="B207" s="138"/>
      <c r="C207" s="138"/>
      <c r="D207" s="145"/>
      <c r="E207" s="144">
        <v>1</v>
      </c>
      <c r="F207" s="144">
        <v>0</v>
      </c>
      <c r="G207" s="144">
        <v>0</v>
      </c>
      <c r="H207" s="144">
        <v>0</v>
      </c>
      <c r="I207" s="144">
        <v>1</v>
      </c>
      <c r="J207" s="142"/>
      <c r="K207" s="142"/>
      <c r="L207" s="142"/>
    </row>
    <row r="208" spans="1:12" ht="22.5" customHeight="1" x14ac:dyDescent="0.25">
      <c r="A208" s="131" t="s">
        <v>453</v>
      </c>
      <c r="B208" s="132" t="s">
        <v>16</v>
      </c>
      <c r="C208" s="132" t="s">
        <v>21</v>
      </c>
      <c r="D208" s="133" t="s">
        <v>146</v>
      </c>
      <c r="E208" s="134"/>
      <c r="F208" s="134"/>
      <c r="G208" s="134"/>
      <c r="H208" s="134"/>
      <c r="I208" s="135"/>
      <c r="J208" s="136">
        <v>1</v>
      </c>
      <c r="K208" s="179"/>
      <c r="L208" s="137">
        <f>+ROUND(TRUNC(J208,2)*TRUNC(K208,2),2)</f>
        <v>0</v>
      </c>
    </row>
    <row r="209" spans="1:12" ht="69.95" customHeight="1" x14ac:dyDescent="0.25">
      <c r="A209" s="138"/>
      <c r="B209" s="138"/>
      <c r="C209" s="138"/>
      <c r="D209" s="139" t="s">
        <v>147</v>
      </c>
      <c r="E209" s="140"/>
      <c r="F209" s="140"/>
      <c r="G209" s="140"/>
      <c r="H209" s="140"/>
      <c r="I209" s="141"/>
      <c r="J209" s="142"/>
      <c r="K209" s="142"/>
      <c r="L209" s="142"/>
    </row>
    <row r="210" spans="1:12" x14ac:dyDescent="0.25">
      <c r="A210" s="138"/>
      <c r="B210" s="138"/>
      <c r="C210" s="138"/>
      <c r="D210" s="145"/>
      <c r="E210" s="144">
        <v>1</v>
      </c>
      <c r="F210" s="144">
        <v>0</v>
      </c>
      <c r="G210" s="144">
        <v>0</v>
      </c>
      <c r="H210" s="144">
        <v>0</v>
      </c>
      <c r="I210" s="144">
        <v>1</v>
      </c>
      <c r="J210" s="142"/>
      <c r="K210" s="142"/>
      <c r="L210" s="142"/>
    </row>
    <row r="211" spans="1:12" ht="22.5" customHeight="1" x14ac:dyDescent="0.25">
      <c r="A211" s="131" t="s">
        <v>454</v>
      </c>
      <c r="B211" s="132" t="s">
        <v>16</v>
      </c>
      <c r="C211" s="132" t="s">
        <v>21</v>
      </c>
      <c r="D211" s="133" t="s">
        <v>148</v>
      </c>
      <c r="E211" s="134"/>
      <c r="F211" s="134"/>
      <c r="G211" s="134"/>
      <c r="H211" s="134"/>
      <c r="I211" s="135"/>
      <c r="J211" s="136">
        <v>1</v>
      </c>
      <c r="K211" s="179"/>
      <c r="L211" s="137">
        <f>+ROUND(TRUNC(J211,2)*TRUNC(K211,2),2)</f>
        <v>0</v>
      </c>
    </row>
    <row r="212" spans="1:12" ht="45" customHeight="1" x14ac:dyDescent="0.25">
      <c r="A212" s="138"/>
      <c r="B212" s="138"/>
      <c r="C212" s="138"/>
      <c r="D212" s="139" t="s">
        <v>149</v>
      </c>
      <c r="E212" s="140"/>
      <c r="F212" s="140"/>
      <c r="G212" s="140"/>
      <c r="H212" s="140"/>
      <c r="I212" s="141"/>
      <c r="J212" s="142"/>
      <c r="K212" s="142"/>
      <c r="L212" s="142"/>
    </row>
    <row r="213" spans="1:12" x14ac:dyDescent="0.25">
      <c r="A213" s="138"/>
      <c r="B213" s="138"/>
      <c r="C213" s="138"/>
      <c r="D213" s="145"/>
      <c r="E213" s="144">
        <v>1</v>
      </c>
      <c r="F213" s="144">
        <v>0</v>
      </c>
      <c r="G213" s="144">
        <v>0</v>
      </c>
      <c r="H213" s="144">
        <v>0</v>
      </c>
      <c r="I213" s="144">
        <v>1</v>
      </c>
      <c r="J213" s="142"/>
      <c r="K213" s="142"/>
      <c r="L213" s="142"/>
    </row>
    <row r="214" spans="1:12" ht="22.5" customHeight="1" x14ac:dyDescent="0.25">
      <c r="A214" s="131" t="s">
        <v>455</v>
      </c>
      <c r="B214" s="132" t="s">
        <v>16</v>
      </c>
      <c r="C214" s="132" t="s">
        <v>21</v>
      </c>
      <c r="D214" s="133" t="s">
        <v>150</v>
      </c>
      <c r="E214" s="134"/>
      <c r="F214" s="134"/>
      <c r="G214" s="134"/>
      <c r="H214" s="134"/>
      <c r="I214" s="135"/>
      <c r="J214" s="136">
        <v>1</v>
      </c>
      <c r="K214" s="179"/>
      <c r="L214" s="137">
        <f>+ROUND(TRUNC(J214,2)*TRUNC(K214,2),2)</f>
        <v>0</v>
      </c>
    </row>
    <row r="215" spans="1:12" ht="95.1" customHeight="1" x14ac:dyDescent="0.25">
      <c r="A215" s="138"/>
      <c r="B215" s="138"/>
      <c r="C215" s="138"/>
      <c r="D215" s="139" t="s">
        <v>151</v>
      </c>
      <c r="E215" s="140"/>
      <c r="F215" s="140"/>
      <c r="G215" s="140"/>
      <c r="H215" s="140"/>
      <c r="I215" s="141"/>
      <c r="J215" s="142"/>
      <c r="K215" s="142"/>
      <c r="L215" s="142"/>
    </row>
    <row r="216" spans="1:12" x14ac:dyDescent="0.25">
      <c r="A216" s="138"/>
      <c r="B216" s="138"/>
      <c r="C216" s="138"/>
      <c r="D216" s="145"/>
      <c r="E216" s="144">
        <v>1</v>
      </c>
      <c r="F216" s="144">
        <v>0</v>
      </c>
      <c r="G216" s="144">
        <v>0</v>
      </c>
      <c r="H216" s="144">
        <v>0</v>
      </c>
      <c r="I216" s="144">
        <v>1</v>
      </c>
      <c r="J216" s="142"/>
      <c r="K216" s="142"/>
      <c r="L216" s="142"/>
    </row>
    <row r="217" spans="1:12" ht="22.5" customHeight="1" x14ac:dyDescent="0.25">
      <c r="A217" s="131" t="s">
        <v>456</v>
      </c>
      <c r="B217" s="132" t="s">
        <v>16</v>
      </c>
      <c r="C217" s="132" t="s">
        <v>21</v>
      </c>
      <c r="D217" s="133" t="s">
        <v>152</v>
      </c>
      <c r="E217" s="134"/>
      <c r="F217" s="134"/>
      <c r="G217" s="134"/>
      <c r="H217" s="134"/>
      <c r="I217" s="135"/>
      <c r="J217" s="136">
        <v>1</v>
      </c>
      <c r="K217" s="179"/>
      <c r="L217" s="137">
        <f>+ROUND(TRUNC(J217,2)*TRUNC(K217,2),2)</f>
        <v>0</v>
      </c>
    </row>
    <row r="218" spans="1:12" ht="45" customHeight="1" x14ac:dyDescent="0.25">
      <c r="A218" s="138"/>
      <c r="B218" s="138"/>
      <c r="C218" s="138"/>
      <c r="D218" s="139" t="s">
        <v>153</v>
      </c>
      <c r="E218" s="140"/>
      <c r="F218" s="140"/>
      <c r="G218" s="140"/>
      <c r="H218" s="140"/>
      <c r="I218" s="141"/>
      <c r="J218" s="142"/>
      <c r="K218" s="142"/>
      <c r="L218" s="142"/>
    </row>
    <row r="219" spans="1:12" x14ac:dyDescent="0.25">
      <c r="A219" s="138"/>
      <c r="B219" s="138"/>
      <c r="C219" s="138"/>
      <c r="D219" s="145"/>
      <c r="E219" s="144">
        <v>1</v>
      </c>
      <c r="F219" s="144">
        <v>0</v>
      </c>
      <c r="G219" s="144">
        <v>0</v>
      </c>
      <c r="H219" s="144">
        <v>0</v>
      </c>
      <c r="I219" s="144">
        <v>1</v>
      </c>
      <c r="J219" s="142"/>
      <c r="K219" s="142"/>
      <c r="L219" s="142"/>
    </row>
    <row r="220" spans="1:12" x14ac:dyDescent="0.25">
      <c r="A220" s="131" t="s">
        <v>457</v>
      </c>
      <c r="B220" s="132" t="s">
        <v>16</v>
      </c>
      <c r="C220" s="132" t="s">
        <v>21</v>
      </c>
      <c r="D220" s="133" t="s">
        <v>154</v>
      </c>
      <c r="E220" s="134"/>
      <c r="F220" s="134"/>
      <c r="G220" s="134"/>
      <c r="H220" s="134"/>
      <c r="I220" s="135"/>
      <c r="J220" s="136">
        <v>3</v>
      </c>
      <c r="K220" s="179"/>
      <c r="L220" s="137">
        <f>+ROUND(TRUNC(J220,2)*TRUNC(K220,2),2)</f>
        <v>0</v>
      </c>
    </row>
    <row r="221" spans="1:12" ht="45" customHeight="1" x14ac:dyDescent="0.25">
      <c r="A221" s="138"/>
      <c r="B221" s="138"/>
      <c r="C221" s="138"/>
      <c r="D221" s="139" t="s">
        <v>155</v>
      </c>
      <c r="E221" s="140"/>
      <c r="F221" s="140"/>
      <c r="G221" s="140"/>
      <c r="H221" s="140"/>
      <c r="I221" s="141"/>
      <c r="J221" s="142"/>
      <c r="K221" s="142"/>
      <c r="L221" s="142"/>
    </row>
    <row r="222" spans="1:12" x14ac:dyDescent="0.25">
      <c r="A222" s="138"/>
      <c r="B222" s="138"/>
      <c r="C222" s="138"/>
      <c r="D222" s="143" t="s">
        <v>156</v>
      </c>
      <c r="E222" s="144">
        <v>1</v>
      </c>
      <c r="F222" s="144">
        <v>0</v>
      </c>
      <c r="G222" s="144">
        <v>0</v>
      </c>
      <c r="H222" s="144">
        <v>0</v>
      </c>
      <c r="I222" s="144">
        <v>1</v>
      </c>
      <c r="J222" s="142"/>
      <c r="K222" s="142"/>
      <c r="L222" s="142"/>
    </row>
    <row r="223" spans="1:12" x14ac:dyDescent="0.25">
      <c r="A223" s="138"/>
      <c r="B223" s="138"/>
      <c r="C223" s="138"/>
      <c r="D223" s="143" t="s">
        <v>157</v>
      </c>
      <c r="E223" s="144">
        <v>1</v>
      </c>
      <c r="F223" s="144">
        <v>0</v>
      </c>
      <c r="G223" s="144">
        <v>0</v>
      </c>
      <c r="H223" s="144">
        <v>0</v>
      </c>
      <c r="I223" s="144">
        <v>1</v>
      </c>
      <c r="J223" s="142"/>
      <c r="K223" s="142"/>
      <c r="L223" s="142"/>
    </row>
    <row r="224" spans="1:12" x14ac:dyDescent="0.25">
      <c r="A224" s="138"/>
      <c r="B224" s="138"/>
      <c r="C224" s="138"/>
      <c r="D224" s="143" t="s">
        <v>158</v>
      </c>
      <c r="E224" s="144">
        <v>1</v>
      </c>
      <c r="F224" s="144">
        <v>0</v>
      </c>
      <c r="G224" s="144">
        <v>0</v>
      </c>
      <c r="H224" s="144">
        <v>0</v>
      </c>
      <c r="I224" s="144">
        <v>1</v>
      </c>
      <c r="J224" s="142"/>
      <c r="K224" s="142"/>
      <c r="L224" s="142"/>
    </row>
    <row r="225" spans="1:12" x14ac:dyDescent="0.25">
      <c r="A225" s="131" t="s">
        <v>458</v>
      </c>
      <c r="B225" s="132" t="s">
        <v>16</v>
      </c>
      <c r="C225" s="132" t="s">
        <v>21</v>
      </c>
      <c r="D225" s="133" t="s">
        <v>159</v>
      </c>
      <c r="E225" s="134"/>
      <c r="F225" s="134"/>
      <c r="G225" s="134"/>
      <c r="H225" s="134"/>
      <c r="I225" s="135"/>
      <c r="J225" s="136">
        <v>1</v>
      </c>
      <c r="K225" s="179"/>
      <c r="L225" s="137">
        <f>+ROUND(TRUNC(J225,2)*TRUNC(K225,2),2)</f>
        <v>0</v>
      </c>
    </row>
    <row r="226" spans="1:12" ht="20.100000000000001" customHeight="1" x14ac:dyDescent="0.25">
      <c r="A226" s="138"/>
      <c r="B226" s="138"/>
      <c r="C226" s="138"/>
      <c r="D226" s="139" t="s">
        <v>160</v>
      </c>
      <c r="E226" s="140"/>
      <c r="F226" s="140"/>
      <c r="G226" s="140"/>
      <c r="H226" s="140"/>
      <c r="I226" s="141"/>
      <c r="J226" s="142"/>
      <c r="K226" s="142"/>
      <c r="L226" s="142"/>
    </row>
    <row r="227" spans="1:12" x14ac:dyDescent="0.25">
      <c r="A227" s="138"/>
      <c r="B227" s="138"/>
      <c r="C227" s="138"/>
      <c r="D227" s="145"/>
      <c r="E227" s="144">
        <v>1</v>
      </c>
      <c r="F227" s="144">
        <v>0</v>
      </c>
      <c r="G227" s="144">
        <v>0</v>
      </c>
      <c r="H227" s="144">
        <v>0</v>
      </c>
      <c r="I227" s="144">
        <v>1</v>
      </c>
      <c r="J227" s="142"/>
      <c r="K227" s="142"/>
      <c r="L227" s="142"/>
    </row>
    <row r="228" spans="1:12" ht="22.5" customHeight="1" x14ac:dyDescent="0.25">
      <c r="A228" s="131" t="s">
        <v>459</v>
      </c>
      <c r="B228" s="132" t="s">
        <v>16</v>
      </c>
      <c r="C228" s="132" t="s">
        <v>21</v>
      </c>
      <c r="D228" s="133" t="s">
        <v>585</v>
      </c>
      <c r="E228" s="134"/>
      <c r="F228" s="134"/>
      <c r="G228" s="134"/>
      <c r="H228" s="134"/>
      <c r="I228" s="135"/>
      <c r="J228" s="136">
        <v>1</v>
      </c>
      <c r="K228" s="179"/>
      <c r="L228" s="137">
        <f>+ROUND(TRUNC(J228,2)*TRUNC(K228,2),2)</f>
        <v>0</v>
      </c>
    </row>
    <row r="229" spans="1:12" ht="45" customHeight="1" x14ac:dyDescent="0.25">
      <c r="A229" s="138"/>
      <c r="B229" s="138"/>
      <c r="C229" s="138"/>
      <c r="D229" s="139" t="s">
        <v>586</v>
      </c>
      <c r="E229" s="140"/>
      <c r="F229" s="140"/>
      <c r="G229" s="140"/>
      <c r="H229" s="140"/>
      <c r="I229" s="141"/>
      <c r="J229" s="142"/>
      <c r="K229" s="142"/>
      <c r="L229" s="142"/>
    </row>
    <row r="230" spans="1:12" x14ac:dyDescent="0.25">
      <c r="A230" s="138"/>
      <c r="B230" s="138"/>
      <c r="C230" s="138"/>
      <c r="D230" s="143" t="s">
        <v>587</v>
      </c>
      <c r="E230" s="144">
        <v>1</v>
      </c>
      <c r="F230" s="144">
        <v>0</v>
      </c>
      <c r="G230" s="144">
        <v>0</v>
      </c>
      <c r="H230" s="144">
        <v>0</v>
      </c>
      <c r="I230" s="144">
        <v>1</v>
      </c>
      <c r="J230" s="142"/>
      <c r="K230" s="142"/>
      <c r="L230" s="142"/>
    </row>
    <row r="231" spans="1:12" x14ac:dyDescent="0.25">
      <c r="A231" s="131" t="s">
        <v>588</v>
      </c>
      <c r="B231" s="132" t="s">
        <v>16</v>
      </c>
      <c r="C231" s="132" t="s">
        <v>17</v>
      </c>
      <c r="D231" s="133" t="s">
        <v>589</v>
      </c>
      <c r="E231" s="134"/>
      <c r="F231" s="134"/>
      <c r="G231" s="134"/>
      <c r="H231" s="134"/>
      <c r="I231" s="135"/>
      <c r="J231" s="136">
        <v>81.649999999999991</v>
      </c>
      <c r="K231" s="179"/>
      <c r="L231" s="137">
        <f>+ROUND(TRUNC(J231,2)*TRUNC(K231,2),2)</f>
        <v>0</v>
      </c>
    </row>
    <row r="232" spans="1:12" ht="20.100000000000001" customHeight="1" x14ac:dyDescent="0.25">
      <c r="A232" s="138"/>
      <c r="B232" s="138"/>
      <c r="C232" s="138"/>
      <c r="D232" s="139" t="s">
        <v>590</v>
      </c>
      <c r="E232" s="140"/>
      <c r="F232" s="140"/>
      <c r="G232" s="140"/>
      <c r="H232" s="140"/>
      <c r="I232" s="141"/>
      <c r="J232" s="142"/>
      <c r="K232" s="142"/>
      <c r="L232" s="142"/>
    </row>
    <row r="233" spans="1:12" x14ac:dyDescent="0.25">
      <c r="A233" s="138"/>
      <c r="B233" s="138"/>
      <c r="C233" s="138"/>
      <c r="D233" s="143" t="s">
        <v>591</v>
      </c>
      <c r="E233" s="144">
        <v>0</v>
      </c>
      <c r="F233" s="144">
        <v>14</v>
      </c>
      <c r="G233" s="144">
        <v>0</v>
      </c>
      <c r="H233" s="144">
        <v>2.2999999999999998</v>
      </c>
      <c r="I233" s="144">
        <v>32.199999999999996</v>
      </c>
      <c r="J233" s="142"/>
      <c r="K233" s="142"/>
      <c r="L233" s="142"/>
    </row>
    <row r="234" spans="1:12" x14ac:dyDescent="0.25">
      <c r="A234" s="138"/>
      <c r="B234" s="138"/>
      <c r="C234" s="138"/>
      <c r="D234" s="143" t="s">
        <v>592</v>
      </c>
      <c r="E234" s="144">
        <v>0</v>
      </c>
      <c r="F234" s="144">
        <v>14</v>
      </c>
      <c r="G234" s="144">
        <v>0</v>
      </c>
      <c r="H234" s="144">
        <v>2.2999999999999998</v>
      </c>
      <c r="I234" s="144">
        <v>32.199999999999996</v>
      </c>
      <c r="J234" s="142"/>
      <c r="K234" s="142"/>
      <c r="L234" s="142"/>
    </row>
    <row r="235" spans="1:12" x14ac:dyDescent="0.25">
      <c r="A235" s="138"/>
      <c r="B235" s="138"/>
      <c r="C235" s="138"/>
      <c r="D235" s="143" t="s">
        <v>31</v>
      </c>
      <c r="E235" s="144">
        <v>0</v>
      </c>
      <c r="F235" s="144">
        <v>7.5</v>
      </c>
      <c r="G235" s="144">
        <v>0</v>
      </c>
      <c r="H235" s="144">
        <v>2.2999999999999998</v>
      </c>
      <c r="I235" s="144">
        <v>17.25</v>
      </c>
      <c r="J235" s="147"/>
      <c r="K235" s="147"/>
      <c r="L235" s="147"/>
    </row>
    <row r="236" spans="1:12" x14ac:dyDescent="0.25">
      <c r="A236" s="148"/>
      <c r="B236" s="149" t="s">
        <v>593</v>
      </c>
      <c r="C236" s="148"/>
      <c r="D236" s="150"/>
      <c r="E236" s="151"/>
      <c r="F236" s="152"/>
      <c r="G236" s="152"/>
      <c r="H236" s="152"/>
      <c r="I236" s="153" t="s">
        <v>161</v>
      </c>
      <c r="J236" s="151"/>
      <c r="K236" s="2"/>
      <c r="L236" s="3">
        <f>SUM(L9:L235)</f>
        <v>0</v>
      </c>
    </row>
    <row r="237" spans="1:12" x14ac:dyDescent="0.25">
      <c r="A237" s="125" t="s">
        <v>460</v>
      </c>
      <c r="B237" s="126" t="s">
        <v>12</v>
      </c>
      <c r="C237" s="125" t="s">
        <v>13</v>
      </c>
      <c r="D237" s="127" t="s">
        <v>162</v>
      </c>
      <c r="E237" s="128"/>
      <c r="F237" s="128"/>
      <c r="G237" s="128"/>
      <c r="H237" s="128"/>
      <c r="I237" s="129"/>
      <c r="J237" s="130"/>
      <c r="K237" s="130"/>
      <c r="L237" s="130"/>
    </row>
    <row r="238" spans="1:12" ht="22.5" customHeight="1" x14ac:dyDescent="0.25">
      <c r="A238" s="131" t="s">
        <v>461</v>
      </c>
      <c r="B238" s="132" t="s">
        <v>16</v>
      </c>
      <c r="C238" s="132" t="s">
        <v>17</v>
      </c>
      <c r="D238" s="133" t="s">
        <v>163</v>
      </c>
      <c r="E238" s="134"/>
      <c r="F238" s="134"/>
      <c r="G238" s="134"/>
      <c r="H238" s="134"/>
      <c r="I238" s="135"/>
      <c r="J238" s="146">
        <v>61.777999999999984</v>
      </c>
      <c r="K238" s="179"/>
      <c r="L238" s="137">
        <f>+ROUND(TRUNC(J238,4)*TRUNC(K238,2),2)</f>
        <v>0</v>
      </c>
    </row>
    <row r="239" spans="1:12" ht="222" customHeight="1" x14ac:dyDescent="0.25">
      <c r="A239" s="138"/>
      <c r="B239" s="138"/>
      <c r="C239" s="138"/>
      <c r="D239" s="139" t="s">
        <v>594</v>
      </c>
      <c r="E239" s="140"/>
      <c r="F239" s="140"/>
      <c r="G239" s="140"/>
      <c r="H239" s="140"/>
      <c r="I239" s="141"/>
      <c r="J239" s="142"/>
      <c r="K239" s="142"/>
      <c r="L239" s="142"/>
    </row>
    <row r="240" spans="1:12" x14ac:dyDescent="0.25">
      <c r="A240" s="138"/>
      <c r="B240" s="138"/>
      <c r="C240" s="138"/>
      <c r="D240" s="143" t="s">
        <v>35</v>
      </c>
      <c r="E240" s="144">
        <v>0</v>
      </c>
      <c r="F240" s="144">
        <v>14.6</v>
      </c>
      <c r="G240" s="144">
        <v>0</v>
      </c>
      <c r="H240" s="144">
        <v>1.9</v>
      </c>
      <c r="I240" s="144">
        <v>27.74</v>
      </c>
      <c r="J240" s="142"/>
      <c r="K240" s="142"/>
      <c r="L240" s="142"/>
    </row>
    <row r="241" spans="1:12" x14ac:dyDescent="0.25">
      <c r="A241" s="138"/>
      <c r="B241" s="138"/>
      <c r="C241" s="138"/>
      <c r="D241" s="143" t="s">
        <v>81</v>
      </c>
      <c r="E241" s="144">
        <v>-1</v>
      </c>
      <c r="F241" s="144">
        <v>0</v>
      </c>
      <c r="G241" s="144">
        <v>1</v>
      </c>
      <c r="H241" s="144">
        <v>2.1</v>
      </c>
      <c r="I241" s="144">
        <v>-2.1</v>
      </c>
      <c r="J241" s="142"/>
      <c r="K241" s="142"/>
      <c r="L241" s="142"/>
    </row>
    <row r="242" spans="1:12" x14ac:dyDescent="0.25">
      <c r="A242" s="138"/>
      <c r="B242" s="138"/>
      <c r="C242" s="138"/>
      <c r="D242" s="143" t="s">
        <v>164</v>
      </c>
      <c r="E242" s="144">
        <v>-1</v>
      </c>
      <c r="F242" s="144">
        <v>0</v>
      </c>
      <c r="G242" s="144">
        <v>2.5</v>
      </c>
      <c r="H242" s="144">
        <v>1</v>
      </c>
      <c r="I242" s="144">
        <v>-2.5</v>
      </c>
      <c r="J242" s="142"/>
      <c r="K242" s="142"/>
      <c r="L242" s="142"/>
    </row>
    <row r="243" spans="1:12" x14ac:dyDescent="0.25">
      <c r="A243" s="138"/>
      <c r="B243" s="138"/>
      <c r="C243" s="138"/>
      <c r="D243" s="143" t="s">
        <v>165</v>
      </c>
      <c r="E243" s="144">
        <v>-1</v>
      </c>
      <c r="F243" s="144">
        <v>0</v>
      </c>
      <c r="G243" s="144">
        <v>1.1000000000000001</v>
      </c>
      <c r="H243" s="144">
        <v>1</v>
      </c>
      <c r="I243" s="144">
        <v>-1.1000000000000001</v>
      </c>
      <c r="J243" s="142"/>
      <c r="K243" s="142"/>
      <c r="L243" s="142"/>
    </row>
    <row r="244" spans="1:12" x14ac:dyDescent="0.25">
      <c r="A244" s="138"/>
      <c r="B244" s="138"/>
      <c r="C244" s="138"/>
      <c r="D244" s="143" t="s">
        <v>33</v>
      </c>
      <c r="E244" s="144">
        <v>0</v>
      </c>
      <c r="F244" s="144">
        <v>17.52</v>
      </c>
      <c r="G244" s="144">
        <v>0</v>
      </c>
      <c r="H244" s="144">
        <v>1.9</v>
      </c>
      <c r="I244" s="144">
        <v>33.287999999999997</v>
      </c>
      <c r="J244" s="142"/>
      <c r="K244" s="142"/>
      <c r="L244" s="142"/>
    </row>
    <row r="245" spans="1:12" x14ac:dyDescent="0.25">
      <c r="A245" s="138"/>
      <c r="B245" s="138"/>
      <c r="C245" s="138"/>
      <c r="D245" s="143" t="s">
        <v>81</v>
      </c>
      <c r="E245" s="144">
        <v>-1</v>
      </c>
      <c r="F245" s="144">
        <v>0</v>
      </c>
      <c r="G245" s="144">
        <v>1</v>
      </c>
      <c r="H245" s="144">
        <v>2.1</v>
      </c>
      <c r="I245" s="144">
        <v>-2.1</v>
      </c>
      <c r="J245" s="142"/>
      <c r="K245" s="142"/>
      <c r="L245" s="142"/>
    </row>
    <row r="246" spans="1:12" x14ac:dyDescent="0.25">
      <c r="A246" s="138"/>
      <c r="B246" s="138"/>
      <c r="C246" s="138"/>
      <c r="D246" s="143" t="s">
        <v>166</v>
      </c>
      <c r="E246" s="144">
        <v>-1</v>
      </c>
      <c r="F246" s="144">
        <v>0</v>
      </c>
      <c r="G246" s="144">
        <v>2.5</v>
      </c>
      <c r="H246" s="144">
        <v>1</v>
      </c>
      <c r="I246" s="144">
        <v>-2.5</v>
      </c>
      <c r="J246" s="142"/>
      <c r="K246" s="142"/>
      <c r="L246" s="142"/>
    </row>
    <row r="247" spans="1:12" x14ac:dyDescent="0.25">
      <c r="A247" s="138"/>
      <c r="B247" s="138"/>
      <c r="C247" s="138"/>
      <c r="D247" s="143" t="s">
        <v>165</v>
      </c>
      <c r="E247" s="144">
        <v>-1</v>
      </c>
      <c r="F247" s="144">
        <v>0</v>
      </c>
      <c r="G247" s="144">
        <v>1.1000000000000001</v>
      </c>
      <c r="H247" s="144">
        <v>1</v>
      </c>
      <c r="I247" s="144">
        <v>-1.1000000000000001</v>
      </c>
      <c r="J247" s="142"/>
      <c r="K247" s="142"/>
      <c r="L247" s="142"/>
    </row>
    <row r="248" spans="1:12" x14ac:dyDescent="0.25">
      <c r="A248" s="138"/>
      <c r="B248" s="138"/>
      <c r="C248" s="138"/>
      <c r="D248" s="143" t="s">
        <v>38</v>
      </c>
      <c r="E248" s="144">
        <v>0</v>
      </c>
      <c r="F248" s="144">
        <v>7.5</v>
      </c>
      <c r="G248" s="144">
        <v>0</v>
      </c>
      <c r="H248" s="144">
        <v>1.9</v>
      </c>
      <c r="I248" s="144">
        <v>14.25</v>
      </c>
      <c r="J248" s="142"/>
      <c r="K248" s="142"/>
      <c r="L248" s="142"/>
    </row>
    <row r="249" spans="1:12" x14ac:dyDescent="0.25">
      <c r="A249" s="138"/>
      <c r="B249" s="138"/>
      <c r="C249" s="138"/>
      <c r="D249" s="143" t="s">
        <v>81</v>
      </c>
      <c r="E249" s="144">
        <v>-1</v>
      </c>
      <c r="F249" s="144">
        <v>0</v>
      </c>
      <c r="G249" s="144">
        <v>1</v>
      </c>
      <c r="H249" s="144">
        <v>2.1</v>
      </c>
      <c r="I249" s="144">
        <v>-2.1</v>
      </c>
      <c r="J249" s="142"/>
      <c r="K249" s="142"/>
      <c r="L249" s="142"/>
    </row>
    <row r="250" spans="1:12" x14ac:dyDescent="0.25">
      <c r="A250" s="183" t="s">
        <v>462</v>
      </c>
      <c r="B250" s="132" t="s">
        <v>16</v>
      </c>
      <c r="C250" s="132" t="s">
        <v>17</v>
      </c>
      <c r="D250" s="133" t="s">
        <v>167</v>
      </c>
      <c r="E250" s="134"/>
      <c r="F250" s="134"/>
      <c r="G250" s="134"/>
      <c r="H250" s="134"/>
      <c r="I250" s="135"/>
      <c r="J250" s="146">
        <v>18.847999999999999</v>
      </c>
      <c r="K250" s="179"/>
      <c r="L250" s="137">
        <f>+ROUND(TRUNC(J250,4)*TRUNC(K250,2),2)</f>
        <v>0</v>
      </c>
    </row>
    <row r="251" spans="1:12" ht="202.5" customHeight="1" x14ac:dyDescent="0.25">
      <c r="A251" s="138"/>
      <c r="B251" s="138"/>
      <c r="C251" s="138"/>
      <c r="D251" s="139" t="s">
        <v>595</v>
      </c>
      <c r="E251" s="140"/>
      <c r="F251" s="140"/>
      <c r="G251" s="140"/>
      <c r="H251" s="140"/>
      <c r="I251" s="141"/>
      <c r="J251" s="142"/>
      <c r="K251" s="142"/>
      <c r="L251" s="142"/>
    </row>
    <row r="252" spans="1:12" x14ac:dyDescent="0.25">
      <c r="A252" s="138"/>
      <c r="B252" s="138"/>
      <c r="C252" s="138"/>
      <c r="D252" s="143" t="s">
        <v>35</v>
      </c>
      <c r="E252" s="144">
        <v>0</v>
      </c>
      <c r="F252" s="144">
        <v>14.6</v>
      </c>
      <c r="G252" s="144">
        <v>0</v>
      </c>
      <c r="H252" s="144">
        <v>0.4</v>
      </c>
      <c r="I252" s="144">
        <v>5.84</v>
      </c>
      <c r="J252" s="142"/>
      <c r="K252" s="142"/>
      <c r="L252" s="142"/>
    </row>
    <row r="253" spans="1:12" x14ac:dyDescent="0.25">
      <c r="A253" s="138"/>
      <c r="B253" s="138"/>
      <c r="C253" s="138"/>
      <c r="D253" s="143" t="s">
        <v>33</v>
      </c>
      <c r="E253" s="144">
        <v>0</v>
      </c>
      <c r="F253" s="144">
        <v>17.52</v>
      </c>
      <c r="G253" s="144">
        <v>0</v>
      </c>
      <c r="H253" s="144">
        <v>0.4</v>
      </c>
      <c r="I253" s="144">
        <v>7.008</v>
      </c>
      <c r="J253" s="142"/>
      <c r="K253" s="142"/>
      <c r="L253" s="142"/>
    </row>
    <row r="254" spans="1:12" x14ac:dyDescent="0.25">
      <c r="A254" s="138"/>
      <c r="B254" s="138"/>
      <c r="C254" s="138"/>
      <c r="D254" s="143" t="s">
        <v>38</v>
      </c>
      <c r="E254" s="144">
        <v>0</v>
      </c>
      <c r="F254" s="144">
        <v>7.5</v>
      </c>
      <c r="G254" s="144">
        <v>0</v>
      </c>
      <c r="H254" s="144">
        <v>0.4</v>
      </c>
      <c r="I254" s="144">
        <v>3</v>
      </c>
      <c r="J254" s="142"/>
      <c r="K254" s="142"/>
      <c r="L254" s="142"/>
    </row>
    <row r="255" spans="1:12" x14ac:dyDescent="0.25">
      <c r="A255" s="138"/>
      <c r="B255" s="138"/>
      <c r="C255" s="138"/>
      <c r="D255" s="143" t="s">
        <v>168</v>
      </c>
      <c r="E255" s="144">
        <v>3</v>
      </c>
      <c r="F255" s="144">
        <v>0</v>
      </c>
      <c r="G255" s="144">
        <v>0</v>
      </c>
      <c r="H255" s="144">
        <v>0</v>
      </c>
      <c r="I255" s="144">
        <v>3</v>
      </c>
      <c r="J255" s="142"/>
      <c r="K255" s="142"/>
      <c r="L255" s="142"/>
    </row>
    <row r="256" spans="1:12" x14ac:dyDescent="0.25">
      <c r="A256" s="131" t="s">
        <v>463</v>
      </c>
      <c r="B256" s="132" t="s">
        <v>16</v>
      </c>
      <c r="C256" s="132" t="s">
        <v>169</v>
      </c>
      <c r="D256" s="133" t="s">
        <v>170</v>
      </c>
      <c r="E256" s="134"/>
      <c r="F256" s="134"/>
      <c r="G256" s="134"/>
      <c r="H256" s="134"/>
      <c r="I256" s="135"/>
      <c r="J256" s="136">
        <v>38</v>
      </c>
      <c r="K256" s="179"/>
      <c r="L256" s="137">
        <f>+ROUND(TRUNC(J256,2)*TRUNC(K256,2),2)</f>
        <v>0</v>
      </c>
    </row>
    <row r="257" spans="1:12" ht="69.95" customHeight="1" x14ac:dyDescent="0.25">
      <c r="A257" s="138"/>
      <c r="B257" s="138"/>
      <c r="C257" s="138"/>
      <c r="D257" s="139" t="s">
        <v>596</v>
      </c>
      <c r="E257" s="140"/>
      <c r="F257" s="140"/>
      <c r="G257" s="140"/>
      <c r="H257" s="140"/>
      <c r="I257" s="141"/>
      <c r="J257" s="142"/>
      <c r="K257" s="142"/>
      <c r="L257" s="142"/>
    </row>
    <row r="258" spans="1:12" x14ac:dyDescent="0.25">
      <c r="A258" s="138"/>
      <c r="B258" s="138"/>
      <c r="C258" s="138"/>
      <c r="D258" s="143" t="s">
        <v>171</v>
      </c>
      <c r="E258" s="144">
        <v>0</v>
      </c>
      <c r="F258" s="144">
        <v>5.2</v>
      </c>
      <c r="G258" s="144">
        <v>0</v>
      </c>
      <c r="H258" s="144">
        <v>0</v>
      </c>
      <c r="I258" s="144">
        <v>5.2</v>
      </c>
      <c r="J258" s="142"/>
      <c r="K258" s="142"/>
      <c r="L258" s="142"/>
    </row>
    <row r="259" spans="1:12" x14ac:dyDescent="0.25">
      <c r="A259" s="138"/>
      <c r="B259" s="138"/>
      <c r="C259" s="138"/>
      <c r="D259" s="143" t="s">
        <v>172</v>
      </c>
      <c r="E259" s="144">
        <v>0</v>
      </c>
      <c r="F259" s="144">
        <v>7</v>
      </c>
      <c r="G259" s="144">
        <v>0</v>
      </c>
      <c r="H259" s="144">
        <v>0</v>
      </c>
      <c r="I259" s="144">
        <v>7</v>
      </c>
      <c r="J259" s="142"/>
      <c r="K259" s="142"/>
      <c r="L259" s="142"/>
    </row>
    <row r="260" spans="1:12" x14ac:dyDescent="0.25">
      <c r="A260" s="138"/>
      <c r="B260" s="138"/>
      <c r="C260" s="138"/>
      <c r="D260" s="143" t="s">
        <v>173</v>
      </c>
      <c r="E260" s="144">
        <v>0</v>
      </c>
      <c r="F260" s="144">
        <v>4.2</v>
      </c>
      <c r="G260" s="144">
        <v>0</v>
      </c>
      <c r="H260" s="144">
        <v>0</v>
      </c>
      <c r="I260" s="144">
        <v>4.2</v>
      </c>
      <c r="J260" s="142"/>
      <c r="K260" s="142"/>
      <c r="L260" s="142"/>
    </row>
    <row r="261" spans="1:12" x14ac:dyDescent="0.25">
      <c r="A261" s="138"/>
      <c r="B261" s="138"/>
      <c r="C261" s="138"/>
      <c r="D261" s="143" t="s">
        <v>171</v>
      </c>
      <c r="E261" s="144">
        <v>0</v>
      </c>
      <c r="F261" s="144">
        <v>5.2</v>
      </c>
      <c r="G261" s="144">
        <v>0</v>
      </c>
      <c r="H261" s="144">
        <v>0</v>
      </c>
      <c r="I261" s="144">
        <v>5.2</v>
      </c>
      <c r="J261" s="142"/>
      <c r="K261" s="142"/>
      <c r="L261" s="142"/>
    </row>
    <row r="262" spans="1:12" x14ac:dyDescent="0.25">
      <c r="A262" s="138"/>
      <c r="B262" s="138"/>
      <c r="C262" s="138"/>
      <c r="D262" s="143" t="s">
        <v>174</v>
      </c>
      <c r="E262" s="144">
        <v>0</v>
      </c>
      <c r="F262" s="144">
        <v>7</v>
      </c>
      <c r="G262" s="144">
        <v>0</v>
      </c>
      <c r="H262" s="144">
        <v>0</v>
      </c>
      <c r="I262" s="144">
        <v>7</v>
      </c>
      <c r="J262" s="142"/>
      <c r="K262" s="142"/>
      <c r="L262" s="142"/>
    </row>
    <row r="263" spans="1:12" x14ac:dyDescent="0.25">
      <c r="A263" s="138"/>
      <c r="B263" s="138"/>
      <c r="C263" s="138"/>
      <c r="D263" s="143" t="s">
        <v>173</v>
      </c>
      <c r="E263" s="144">
        <v>0</v>
      </c>
      <c r="F263" s="144">
        <v>4.2</v>
      </c>
      <c r="G263" s="144">
        <v>0</v>
      </c>
      <c r="H263" s="144">
        <v>0</v>
      </c>
      <c r="I263" s="144">
        <v>4.2</v>
      </c>
      <c r="J263" s="142"/>
      <c r="K263" s="142"/>
      <c r="L263" s="142"/>
    </row>
    <row r="264" spans="1:12" x14ac:dyDescent="0.25">
      <c r="A264" s="138"/>
      <c r="B264" s="138"/>
      <c r="C264" s="138"/>
      <c r="D264" s="143" t="s">
        <v>171</v>
      </c>
      <c r="E264" s="144">
        <v>0</v>
      </c>
      <c r="F264" s="144">
        <v>5.2</v>
      </c>
      <c r="G264" s="144">
        <v>0</v>
      </c>
      <c r="H264" s="144">
        <v>0</v>
      </c>
      <c r="I264" s="144">
        <v>5.2</v>
      </c>
      <c r="J264" s="142"/>
      <c r="K264" s="142"/>
      <c r="L264" s="142"/>
    </row>
    <row r="265" spans="1:12" ht="22.5" customHeight="1" x14ac:dyDescent="0.25">
      <c r="A265" s="131" t="s">
        <v>464</v>
      </c>
      <c r="B265" s="132" t="s">
        <v>16</v>
      </c>
      <c r="C265" s="132" t="s">
        <v>46</v>
      </c>
      <c r="D265" s="133" t="s">
        <v>175</v>
      </c>
      <c r="E265" s="134"/>
      <c r="F265" s="134"/>
      <c r="G265" s="134"/>
      <c r="H265" s="134"/>
      <c r="I265" s="135"/>
      <c r="J265" s="136">
        <v>44.8</v>
      </c>
      <c r="K265" s="179"/>
      <c r="L265" s="137">
        <f>+ROUND(TRUNC(J265,2)*TRUNC(K265,2),2)</f>
        <v>0</v>
      </c>
    </row>
    <row r="266" spans="1:12" ht="95.1" customHeight="1" x14ac:dyDescent="0.25">
      <c r="A266" s="138"/>
      <c r="B266" s="138"/>
      <c r="C266" s="138"/>
      <c r="D266" s="139" t="s">
        <v>176</v>
      </c>
      <c r="E266" s="140"/>
      <c r="F266" s="140"/>
      <c r="G266" s="140"/>
      <c r="H266" s="140"/>
      <c r="I266" s="141"/>
      <c r="J266" s="142"/>
      <c r="K266" s="142"/>
      <c r="L266" s="142"/>
    </row>
    <row r="267" spans="1:12" x14ac:dyDescent="0.25">
      <c r="A267" s="138"/>
      <c r="B267" s="138"/>
      <c r="C267" s="138"/>
      <c r="D267" s="143" t="s">
        <v>177</v>
      </c>
      <c r="E267" s="144">
        <v>0</v>
      </c>
      <c r="F267" s="144">
        <v>7</v>
      </c>
      <c r="G267" s="144">
        <v>0</v>
      </c>
      <c r="H267" s="144">
        <v>0</v>
      </c>
      <c r="I267" s="144">
        <v>7</v>
      </c>
      <c r="J267" s="142"/>
      <c r="K267" s="142"/>
      <c r="L267" s="142"/>
    </row>
    <row r="268" spans="1:12" x14ac:dyDescent="0.25">
      <c r="A268" s="138"/>
      <c r="B268" s="138"/>
      <c r="C268" s="138"/>
      <c r="D268" s="143" t="s">
        <v>178</v>
      </c>
      <c r="E268" s="144">
        <v>0</v>
      </c>
      <c r="F268" s="144">
        <v>4.2</v>
      </c>
      <c r="G268" s="144">
        <v>0</v>
      </c>
      <c r="H268" s="144">
        <v>0</v>
      </c>
      <c r="I268" s="144">
        <v>4.2</v>
      </c>
      <c r="J268" s="142"/>
      <c r="K268" s="142"/>
      <c r="L268" s="142"/>
    </row>
    <row r="269" spans="1:12" x14ac:dyDescent="0.25">
      <c r="A269" s="138"/>
      <c r="B269" s="138"/>
      <c r="C269" s="138"/>
      <c r="D269" s="143" t="s">
        <v>179</v>
      </c>
      <c r="E269" s="144">
        <v>0</v>
      </c>
      <c r="F269" s="144">
        <v>4.2</v>
      </c>
      <c r="G269" s="144">
        <v>0</v>
      </c>
      <c r="H269" s="144">
        <v>0</v>
      </c>
      <c r="I269" s="144">
        <v>4.2</v>
      </c>
      <c r="J269" s="142"/>
      <c r="K269" s="142"/>
      <c r="L269" s="142"/>
    </row>
    <row r="270" spans="1:12" x14ac:dyDescent="0.25">
      <c r="A270" s="138"/>
      <c r="B270" s="138"/>
      <c r="C270" s="138"/>
      <c r="D270" s="143" t="s">
        <v>180</v>
      </c>
      <c r="E270" s="144">
        <v>0</v>
      </c>
      <c r="F270" s="144">
        <v>7</v>
      </c>
      <c r="G270" s="144">
        <v>0</v>
      </c>
      <c r="H270" s="144">
        <v>0</v>
      </c>
      <c r="I270" s="144">
        <v>7</v>
      </c>
      <c r="J270" s="142"/>
      <c r="K270" s="142"/>
      <c r="L270" s="142"/>
    </row>
    <row r="271" spans="1:12" x14ac:dyDescent="0.25">
      <c r="A271" s="138"/>
      <c r="B271" s="138"/>
      <c r="C271" s="138"/>
      <c r="D271" s="143" t="s">
        <v>181</v>
      </c>
      <c r="E271" s="144">
        <v>0</v>
      </c>
      <c r="F271" s="144">
        <v>4.2</v>
      </c>
      <c r="G271" s="144">
        <v>0</v>
      </c>
      <c r="H271" s="144">
        <v>0</v>
      </c>
      <c r="I271" s="144">
        <v>4.2</v>
      </c>
      <c r="J271" s="142"/>
      <c r="K271" s="142"/>
      <c r="L271" s="142"/>
    </row>
    <row r="272" spans="1:12" x14ac:dyDescent="0.25">
      <c r="A272" s="138"/>
      <c r="B272" s="138"/>
      <c r="C272" s="138"/>
      <c r="D272" s="143" t="s">
        <v>182</v>
      </c>
      <c r="E272" s="144">
        <v>0</v>
      </c>
      <c r="F272" s="144">
        <v>4.2</v>
      </c>
      <c r="G272" s="144">
        <v>0</v>
      </c>
      <c r="H272" s="144">
        <v>0</v>
      </c>
      <c r="I272" s="144">
        <v>4.2</v>
      </c>
      <c r="J272" s="142"/>
      <c r="K272" s="142"/>
      <c r="L272" s="142"/>
    </row>
    <row r="273" spans="1:12" x14ac:dyDescent="0.25">
      <c r="A273" s="138"/>
      <c r="B273" s="138"/>
      <c r="C273" s="138"/>
      <c r="D273" s="143" t="s">
        <v>183</v>
      </c>
      <c r="E273" s="144">
        <v>0</v>
      </c>
      <c r="F273" s="144">
        <v>7</v>
      </c>
      <c r="G273" s="144">
        <v>0</v>
      </c>
      <c r="H273" s="144">
        <v>0</v>
      </c>
      <c r="I273" s="144">
        <v>7</v>
      </c>
      <c r="J273" s="142"/>
      <c r="K273" s="142"/>
      <c r="L273" s="142"/>
    </row>
    <row r="274" spans="1:12" x14ac:dyDescent="0.25">
      <c r="A274" s="138"/>
      <c r="B274" s="138"/>
      <c r="C274" s="138"/>
      <c r="D274" s="143" t="s">
        <v>184</v>
      </c>
      <c r="E274" s="144">
        <v>0</v>
      </c>
      <c r="F274" s="144">
        <v>7</v>
      </c>
      <c r="G274" s="144">
        <v>0</v>
      </c>
      <c r="H274" s="144">
        <v>0</v>
      </c>
      <c r="I274" s="144">
        <v>7</v>
      </c>
      <c r="J274" s="142"/>
      <c r="K274" s="142"/>
      <c r="L274" s="142"/>
    </row>
    <row r="275" spans="1:12" ht="22.5" customHeight="1" x14ac:dyDescent="0.25">
      <c r="A275" s="131" t="s">
        <v>465</v>
      </c>
      <c r="B275" s="132" t="s">
        <v>16</v>
      </c>
      <c r="C275" s="132" t="s">
        <v>17</v>
      </c>
      <c r="D275" s="133" t="s">
        <v>185</v>
      </c>
      <c r="E275" s="134"/>
      <c r="F275" s="134"/>
      <c r="G275" s="134"/>
      <c r="H275" s="134"/>
      <c r="I275" s="135"/>
      <c r="J275" s="146">
        <v>39.237499999999997</v>
      </c>
      <c r="K275" s="179"/>
      <c r="L275" s="137">
        <f>+ROUND(TRUNC(J275,4)*TRUNC(K275,2),2)</f>
        <v>0</v>
      </c>
    </row>
    <row r="276" spans="1:12" ht="305.25" customHeight="1" x14ac:dyDescent="0.25">
      <c r="A276" s="138"/>
      <c r="B276" s="138"/>
      <c r="C276" s="138"/>
      <c r="D276" s="139" t="s">
        <v>186</v>
      </c>
      <c r="E276" s="140"/>
      <c r="F276" s="140"/>
      <c r="G276" s="140"/>
      <c r="H276" s="140"/>
      <c r="I276" s="141"/>
      <c r="J276" s="142"/>
      <c r="K276" s="142"/>
      <c r="L276" s="142"/>
    </row>
    <row r="277" spans="1:12" x14ac:dyDescent="0.25">
      <c r="A277" s="138"/>
      <c r="B277" s="138"/>
      <c r="C277" s="138"/>
      <c r="D277" s="143" t="s">
        <v>34</v>
      </c>
      <c r="E277" s="144">
        <v>0</v>
      </c>
      <c r="F277" s="144">
        <v>15.15</v>
      </c>
      <c r="G277" s="144">
        <v>0</v>
      </c>
      <c r="H277" s="144">
        <v>1.25</v>
      </c>
      <c r="I277" s="144">
        <v>18.9375</v>
      </c>
      <c r="J277" s="142"/>
      <c r="K277" s="142"/>
      <c r="L277" s="142"/>
    </row>
    <row r="278" spans="1:12" x14ac:dyDescent="0.25">
      <c r="A278" s="138"/>
      <c r="B278" s="138"/>
      <c r="C278" s="138"/>
      <c r="D278" s="143" t="s">
        <v>81</v>
      </c>
      <c r="E278" s="144">
        <v>-1</v>
      </c>
      <c r="F278" s="144">
        <v>0</v>
      </c>
      <c r="G278" s="144">
        <v>1</v>
      </c>
      <c r="H278" s="144">
        <v>1.25</v>
      </c>
      <c r="I278" s="144">
        <v>-1.25</v>
      </c>
      <c r="J278" s="142"/>
      <c r="K278" s="142"/>
      <c r="L278" s="142"/>
    </row>
    <row r="279" spans="1:12" x14ac:dyDescent="0.25">
      <c r="A279" s="138"/>
      <c r="B279" s="138"/>
      <c r="C279" s="138"/>
      <c r="D279" s="143" t="s">
        <v>166</v>
      </c>
      <c r="E279" s="144">
        <v>-1</v>
      </c>
      <c r="F279" s="144">
        <v>0</v>
      </c>
      <c r="G279" s="144">
        <v>2.5</v>
      </c>
      <c r="H279" s="144">
        <v>1</v>
      </c>
      <c r="I279" s="144">
        <v>-2.5</v>
      </c>
      <c r="J279" s="142"/>
      <c r="K279" s="142"/>
      <c r="L279" s="142"/>
    </row>
    <row r="280" spans="1:12" x14ac:dyDescent="0.25">
      <c r="A280" s="138"/>
      <c r="B280" s="138"/>
      <c r="C280" s="138"/>
      <c r="D280" s="143" t="s">
        <v>165</v>
      </c>
      <c r="E280" s="144">
        <v>-1</v>
      </c>
      <c r="F280" s="144">
        <v>0</v>
      </c>
      <c r="G280" s="144">
        <v>1.1000000000000001</v>
      </c>
      <c r="H280" s="144">
        <v>1</v>
      </c>
      <c r="I280" s="144">
        <v>-1.1000000000000001</v>
      </c>
      <c r="J280" s="142"/>
      <c r="K280" s="142"/>
      <c r="L280" s="142"/>
    </row>
    <row r="281" spans="1:12" x14ac:dyDescent="0.25">
      <c r="A281" s="138"/>
      <c r="B281" s="138"/>
      <c r="C281" s="138"/>
      <c r="D281" s="143" t="s">
        <v>32</v>
      </c>
      <c r="E281" s="144">
        <v>0</v>
      </c>
      <c r="F281" s="144">
        <v>20</v>
      </c>
      <c r="G281" s="144">
        <v>0</v>
      </c>
      <c r="H281" s="144">
        <v>1.25</v>
      </c>
      <c r="I281" s="144">
        <v>25</v>
      </c>
      <c r="J281" s="142"/>
      <c r="K281" s="142"/>
      <c r="L281" s="142"/>
    </row>
    <row r="282" spans="1:12" x14ac:dyDescent="0.25">
      <c r="A282" s="138"/>
      <c r="B282" s="138"/>
      <c r="C282" s="138"/>
      <c r="D282" s="143" t="s">
        <v>81</v>
      </c>
      <c r="E282" s="144">
        <v>-1</v>
      </c>
      <c r="F282" s="144">
        <v>0</v>
      </c>
      <c r="G282" s="144">
        <v>1</v>
      </c>
      <c r="H282" s="144">
        <v>1.25</v>
      </c>
      <c r="I282" s="144">
        <v>-1.25</v>
      </c>
      <c r="J282" s="142"/>
      <c r="K282" s="142"/>
      <c r="L282" s="142"/>
    </row>
    <row r="283" spans="1:12" x14ac:dyDescent="0.25">
      <c r="A283" s="138"/>
      <c r="B283" s="138"/>
      <c r="C283" s="138"/>
      <c r="D283" s="143" t="s">
        <v>166</v>
      </c>
      <c r="E283" s="144">
        <v>-1</v>
      </c>
      <c r="F283" s="144">
        <v>0</v>
      </c>
      <c r="G283" s="144">
        <v>2.5</v>
      </c>
      <c r="H283" s="144">
        <v>1</v>
      </c>
      <c r="I283" s="144">
        <v>-2.5</v>
      </c>
      <c r="J283" s="142"/>
      <c r="K283" s="142"/>
      <c r="L283" s="142"/>
    </row>
    <row r="284" spans="1:12" x14ac:dyDescent="0.25">
      <c r="A284" s="138"/>
      <c r="B284" s="138"/>
      <c r="C284" s="138"/>
      <c r="D284" s="143" t="s">
        <v>165</v>
      </c>
      <c r="E284" s="144">
        <v>-1</v>
      </c>
      <c r="F284" s="144">
        <v>0</v>
      </c>
      <c r="G284" s="144">
        <v>1.1000000000000001</v>
      </c>
      <c r="H284" s="144">
        <v>1</v>
      </c>
      <c r="I284" s="144">
        <v>-1.1000000000000001</v>
      </c>
      <c r="J284" s="142"/>
      <c r="K284" s="142"/>
      <c r="L284" s="142"/>
    </row>
    <row r="285" spans="1:12" x14ac:dyDescent="0.25">
      <c r="A285" s="138"/>
      <c r="B285" s="138"/>
      <c r="C285" s="138"/>
      <c r="D285" s="143" t="s">
        <v>27</v>
      </c>
      <c r="E285" s="144">
        <v>5</v>
      </c>
      <c r="F285" s="144">
        <v>0</v>
      </c>
      <c r="G285" s="144">
        <v>0</v>
      </c>
      <c r="H285" s="144">
        <v>0</v>
      </c>
      <c r="I285" s="144">
        <v>5</v>
      </c>
      <c r="J285" s="142"/>
      <c r="K285" s="142"/>
      <c r="L285" s="142"/>
    </row>
    <row r="286" spans="1:12" ht="22.5" customHeight="1" x14ac:dyDescent="0.25">
      <c r="A286" s="131" t="s">
        <v>466</v>
      </c>
      <c r="B286" s="132" t="s">
        <v>16</v>
      </c>
      <c r="C286" s="132" t="s">
        <v>17</v>
      </c>
      <c r="D286" s="133" t="s">
        <v>187</v>
      </c>
      <c r="E286" s="134"/>
      <c r="F286" s="134"/>
      <c r="G286" s="134"/>
      <c r="H286" s="134"/>
      <c r="I286" s="135"/>
      <c r="J286" s="136">
        <v>33.75</v>
      </c>
      <c r="K286" s="179"/>
      <c r="L286" s="137">
        <f>+ROUND(TRUNC(J286,2)*TRUNC(K286,2),2)</f>
        <v>0</v>
      </c>
    </row>
    <row r="287" spans="1:12" ht="110.1" customHeight="1" x14ac:dyDescent="0.25">
      <c r="A287" s="138"/>
      <c r="B287" s="138"/>
      <c r="C287" s="138"/>
      <c r="D287" s="139" t="s">
        <v>188</v>
      </c>
      <c r="E287" s="140"/>
      <c r="F287" s="140"/>
      <c r="G287" s="140"/>
      <c r="H287" s="140"/>
      <c r="I287" s="141"/>
      <c r="J287" s="142"/>
      <c r="K287" s="142"/>
      <c r="L287" s="142"/>
    </row>
    <row r="288" spans="1:12" x14ac:dyDescent="0.25">
      <c r="A288" s="138"/>
      <c r="B288" s="138"/>
      <c r="C288" s="138"/>
      <c r="D288" s="143" t="s">
        <v>63</v>
      </c>
      <c r="E288" s="144">
        <v>11.5</v>
      </c>
      <c r="F288" s="144">
        <v>0</v>
      </c>
      <c r="G288" s="144">
        <v>0</v>
      </c>
      <c r="H288" s="144">
        <v>0</v>
      </c>
      <c r="I288" s="144">
        <v>11.5</v>
      </c>
      <c r="J288" s="142"/>
      <c r="K288" s="142"/>
      <c r="L288" s="142"/>
    </row>
    <row r="289" spans="1:12" x14ac:dyDescent="0.25">
      <c r="A289" s="138"/>
      <c r="B289" s="138"/>
      <c r="C289" s="138"/>
      <c r="D289" s="143" t="s">
        <v>57</v>
      </c>
      <c r="E289" s="144">
        <v>18.75</v>
      </c>
      <c r="F289" s="144">
        <v>0</v>
      </c>
      <c r="G289" s="144">
        <v>0</v>
      </c>
      <c r="H289" s="144">
        <v>0</v>
      </c>
      <c r="I289" s="144">
        <v>18.75</v>
      </c>
      <c r="J289" s="142"/>
      <c r="K289" s="142"/>
      <c r="L289" s="142"/>
    </row>
    <row r="290" spans="1:12" x14ac:dyDescent="0.25">
      <c r="A290" s="138"/>
      <c r="B290" s="138"/>
      <c r="C290" s="138"/>
      <c r="D290" s="143" t="s">
        <v>59</v>
      </c>
      <c r="E290" s="144">
        <v>3.5</v>
      </c>
      <c r="F290" s="144">
        <v>0</v>
      </c>
      <c r="G290" s="144">
        <v>0</v>
      </c>
      <c r="H290" s="144">
        <v>0</v>
      </c>
      <c r="I290" s="144">
        <v>3.5</v>
      </c>
      <c r="J290" s="142"/>
      <c r="K290" s="142"/>
      <c r="L290" s="142"/>
    </row>
    <row r="291" spans="1:12" ht="22.5" customHeight="1" x14ac:dyDescent="0.25">
      <c r="A291" s="131" t="s">
        <v>467</v>
      </c>
      <c r="B291" s="132" t="s">
        <v>16</v>
      </c>
      <c r="C291" s="132" t="s">
        <v>17</v>
      </c>
      <c r="D291" s="133" t="s">
        <v>189</v>
      </c>
      <c r="E291" s="134"/>
      <c r="F291" s="134"/>
      <c r="G291" s="134"/>
      <c r="H291" s="134"/>
      <c r="I291" s="135"/>
      <c r="J291" s="136">
        <v>168.85</v>
      </c>
      <c r="K291" s="179"/>
      <c r="L291" s="137">
        <f>+ROUND(TRUNC(J291,2)*TRUNC(K291,2),2)</f>
        <v>0</v>
      </c>
    </row>
    <row r="292" spans="1:12" ht="228" customHeight="1" x14ac:dyDescent="0.25">
      <c r="A292" s="138"/>
      <c r="B292" s="138"/>
      <c r="C292" s="138"/>
      <c r="D292" s="139" t="s">
        <v>190</v>
      </c>
      <c r="E292" s="140"/>
      <c r="F292" s="140"/>
      <c r="G292" s="140"/>
      <c r="H292" s="140"/>
      <c r="I292" s="141"/>
      <c r="J292" s="142"/>
      <c r="K292" s="142"/>
      <c r="L292" s="142"/>
    </row>
    <row r="293" spans="1:12" x14ac:dyDescent="0.25">
      <c r="A293" s="138"/>
      <c r="B293" s="138"/>
      <c r="C293" s="138"/>
      <c r="D293" s="143" t="s">
        <v>24</v>
      </c>
      <c r="E293" s="144">
        <v>50</v>
      </c>
      <c r="F293" s="144">
        <v>0</v>
      </c>
      <c r="G293" s="144">
        <v>0</v>
      </c>
      <c r="H293" s="144">
        <v>0</v>
      </c>
      <c r="I293" s="144">
        <v>50</v>
      </c>
      <c r="J293" s="142"/>
      <c r="K293" s="142"/>
      <c r="L293" s="142"/>
    </row>
    <row r="294" spans="1:12" x14ac:dyDescent="0.25">
      <c r="A294" s="138"/>
      <c r="B294" s="138"/>
      <c r="C294" s="138"/>
      <c r="D294" s="143" t="s">
        <v>61</v>
      </c>
      <c r="E294" s="144">
        <v>14</v>
      </c>
      <c r="F294" s="144">
        <v>0</v>
      </c>
      <c r="G294" s="144">
        <v>0</v>
      </c>
      <c r="H294" s="144">
        <v>0</v>
      </c>
      <c r="I294" s="144">
        <v>14</v>
      </c>
      <c r="J294" s="142"/>
      <c r="K294" s="142"/>
      <c r="L294" s="142"/>
    </row>
    <row r="295" spans="1:12" x14ac:dyDescent="0.25">
      <c r="A295" s="138"/>
      <c r="B295" s="138"/>
      <c r="C295" s="138"/>
      <c r="D295" s="143" t="s">
        <v>62</v>
      </c>
      <c r="E295" s="144">
        <v>0</v>
      </c>
      <c r="F295" s="144">
        <v>15</v>
      </c>
      <c r="G295" s="144">
        <v>0</v>
      </c>
      <c r="H295" s="144">
        <v>1</v>
      </c>
      <c r="I295" s="144">
        <v>15</v>
      </c>
      <c r="J295" s="142"/>
      <c r="K295" s="142"/>
      <c r="L295" s="142"/>
    </row>
    <row r="296" spans="1:12" x14ac:dyDescent="0.25">
      <c r="A296" s="138"/>
      <c r="B296" s="138"/>
      <c r="C296" s="138"/>
      <c r="D296" s="143" t="s">
        <v>55</v>
      </c>
      <c r="E296" s="144">
        <v>20</v>
      </c>
      <c r="F296" s="144">
        <v>0</v>
      </c>
      <c r="G296" s="144">
        <v>0</v>
      </c>
      <c r="H296" s="144">
        <v>0</v>
      </c>
      <c r="I296" s="144">
        <v>20</v>
      </c>
      <c r="J296" s="142"/>
      <c r="K296" s="142"/>
      <c r="L296" s="142"/>
    </row>
    <row r="297" spans="1:12" x14ac:dyDescent="0.25">
      <c r="A297" s="138"/>
      <c r="B297" s="138"/>
      <c r="C297" s="138"/>
      <c r="D297" s="143" t="s">
        <v>56</v>
      </c>
      <c r="E297" s="144">
        <v>0</v>
      </c>
      <c r="F297" s="144">
        <v>18</v>
      </c>
      <c r="G297" s="144">
        <v>0</v>
      </c>
      <c r="H297" s="144">
        <v>0.7</v>
      </c>
      <c r="I297" s="144">
        <v>12.6</v>
      </c>
      <c r="J297" s="142"/>
      <c r="K297" s="142"/>
      <c r="L297" s="142"/>
    </row>
    <row r="298" spans="1:12" x14ac:dyDescent="0.25">
      <c r="A298" s="138"/>
      <c r="B298" s="138"/>
      <c r="C298" s="138"/>
      <c r="D298" s="143" t="s">
        <v>31</v>
      </c>
      <c r="E298" s="144">
        <v>15.4</v>
      </c>
      <c r="F298" s="144">
        <v>0</v>
      </c>
      <c r="G298" s="144">
        <v>0</v>
      </c>
      <c r="H298" s="144">
        <v>0</v>
      </c>
      <c r="I298" s="144">
        <v>15.4</v>
      </c>
      <c r="J298" s="142"/>
      <c r="K298" s="142"/>
      <c r="L298" s="142"/>
    </row>
    <row r="299" spans="1:12" x14ac:dyDescent="0.25">
      <c r="A299" s="138"/>
      <c r="B299" s="138"/>
      <c r="C299" s="138"/>
      <c r="D299" s="143" t="s">
        <v>65</v>
      </c>
      <c r="E299" s="144">
        <v>22.35</v>
      </c>
      <c r="F299" s="144">
        <v>0</v>
      </c>
      <c r="G299" s="144">
        <v>0</v>
      </c>
      <c r="H299" s="144">
        <v>0</v>
      </c>
      <c r="I299" s="144">
        <v>22.35</v>
      </c>
      <c r="J299" s="142"/>
      <c r="K299" s="142"/>
      <c r="L299" s="142"/>
    </row>
    <row r="300" spans="1:12" x14ac:dyDescent="0.25">
      <c r="A300" s="138"/>
      <c r="B300" s="138"/>
      <c r="C300" s="138"/>
      <c r="D300" s="143" t="s">
        <v>67</v>
      </c>
      <c r="E300" s="144">
        <v>19.5</v>
      </c>
      <c r="F300" s="144">
        <v>0</v>
      </c>
      <c r="G300" s="144">
        <v>0</v>
      </c>
      <c r="H300" s="144">
        <v>0</v>
      </c>
      <c r="I300" s="144">
        <v>19.5</v>
      </c>
      <c r="J300" s="142"/>
      <c r="K300" s="142"/>
      <c r="L300" s="142"/>
    </row>
    <row r="301" spans="1:12" ht="22.5" customHeight="1" x14ac:dyDescent="0.25">
      <c r="A301" s="131" t="s">
        <v>468</v>
      </c>
      <c r="B301" s="132" t="s">
        <v>16</v>
      </c>
      <c r="C301" s="132" t="s">
        <v>17</v>
      </c>
      <c r="D301" s="133" t="s">
        <v>191</v>
      </c>
      <c r="E301" s="134"/>
      <c r="F301" s="134"/>
      <c r="G301" s="134"/>
      <c r="H301" s="134"/>
      <c r="I301" s="135"/>
      <c r="J301" s="146">
        <v>97.676000000000016</v>
      </c>
      <c r="K301" s="179"/>
      <c r="L301" s="137">
        <f>+ROUND(TRUNC(J301,4)*TRUNC(K301,2),2)</f>
        <v>0</v>
      </c>
    </row>
    <row r="302" spans="1:12" ht="210" customHeight="1" x14ac:dyDescent="0.25">
      <c r="A302" s="138"/>
      <c r="B302" s="138"/>
      <c r="C302" s="138"/>
      <c r="D302" s="139" t="s">
        <v>192</v>
      </c>
      <c r="E302" s="140"/>
      <c r="F302" s="140"/>
      <c r="G302" s="140"/>
      <c r="H302" s="140"/>
      <c r="I302" s="141"/>
      <c r="J302" s="142"/>
      <c r="K302" s="142"/>
      <c r="L302" s="142"/>
    </row>
    <row r="303" spans="1:12" x14ac:dyDescent="0.25">
      <c r="A303" s="138"/>
      <c r="B303" s="138"/>
      <c r="C303" s="138"/>
      <c r="D303" s="143" t="s">
        <v>37</v>
      </c>
      <c r="E303" s="144">
        <v>0</v>
      </c>
      <c r="F303" s="144">
        <v>18.170000000000002</v>
      </c>
      <c r="G303" s="144">
        <v>0</v>
      </c>
      <c r="H303" s="144">
        <v>2.8</v>
      </c>
      <c r="I303" s="144">
        <v>50.876000000000005</v>
      </c>
      <c r="J303" s="142"/>
      <c r="K303" s="142"/>
      <c r="L303" s="142"/>
    </row>
    <row r="304" spans="1:12" x14ac:dyDescent="0.25">
      <c r="A304" s="138"/>
      <c r="B304" s="138"/>
      <c r="C304" s="138"/>
      <c r="D304" s="143" t="s">
        <v>81</v>
      </c>
      <c r="E304" s="144">
        <v>-1</v>
      </c>
      <c r="F304" s="144">
        <v>0</v>
      </c>
      <c r="G304" s="144">
        <v>1</v>
      </c>
      <c r="H304" s="144">
        <v>2.1</v>
      </c>
      <c r="I304" s="144">
        <v>-2.1</v>
      </c>
      <c r="J304" s="142"/>
      <c r="K304" s="142"/>
      <c r="L304" s="142"/>
    </row>
    <row r="305" spans="1:12" x14ac:dyDescent="0.25">
      <c r="A305" s="138"/>
      <c r="B305" s="138"/>
      <c r="C305" s="138"/>
      <c r="D305" s="143" t="s">
        <v>164</v>
      </c>
      <c r="E305" s="144">
        <v>-1</v>
      </c>
      <c r="F305" s="144">
        <v>0</v>
      </c>
      <c r="G305" s="144">
        <v>2.5</v>
      </c>
      <c r="H305" s="144">
        <v>1</v>
      </c>
      <c r="I305" s="144">
        <v>-2.5</v>
      </c>
      <c r="J305" s="142"/>
      <c r="K305" s="142"/>
      <c r="L305" s="142"/>
    </row>
    <row r="306" spans="1:12" x14ac:dyDescent="0.25">
      <c r="A306" s="138"/>
      <c r="B306" s="138"/>
      <c r="C306" s="138"/>
      <c r="D306" s="143" t="s">
        <v>36</v>
      </c>
      <c r="E306" s="144">
        <v>0</v>
      </c>
      <c r="F306" s="144">
        <v>20</v>
      </c>
      <c r="G306" s="144">
        <v>0</v>
      </c>
      <c r="H306" s="144">
        <v>2.8</v>
      </c>
      <c r="I306" s="144">
        <v>56</v>
      </c>
      <c r="J306" s="142"/>
      <c r="K306" s="142"/>
      <c r="L306" s="142"/>
    </row>
    <row r="307" spans="1:12" x14ac:dyDescent="0.25">
      <c r="A307" s="138"/>
      <c r="B307" s="138"/>
      <c r="C307" s="138"/>
      <c r="D307" s="143" t="s">
        <v>81</v>
      </c>
      <c r="E307" s="144">
        <v>-1</v>
      </c>
      <c r="F307" s="144">
        <v>0</v>
      </c>
      <c r="G307" s="144">
        <v>1</v>
      </c>
      <c r="H307" s="144">
        <v>2.1</v>
      </c>
      <c r="I307" s="144">
        <v>-2.1</v>
      </c>
      <c r="J307" s="142"/>
      <c r="K307" s="142"/>
      <c r="L307" s="142"/>
    </row>
    <row r="308" spans="1:12" x14ac:dyDescent="0.25">
      <c r="A308" s="138"/>
      <c r="B308" s="138"/>
      <c r="C308" s="138"/>
      <c r="D308" s="143" t="s">
        <v>164</v>
      </c>
      <c r="E308" s="144">
        <v>-1</v>
      </c>
      <c r="F308" s="144">
        <v>0</v>
      </c>
      <c r="G308" s="144">
        <v>2.5</v>
      </c>
      <c r="H308" s="144">
        <v>1</v>
      </c>
      <c r="I308" s="144">
        <v>-2.5</v>
      </c>
      <c r="J308" s="142"/>
      <c r="K308" s="142"/>
      <c r="L308" s="142"/>
    </row>
    <row r="309" spans="1:12" x14ac:dyDescent="0.25">
      <c r="A309" s="131" t="s">
        <v>469</v>
      </c>
      <c r="B309" s="132" t="s">
        <v>16</v>
      </c>
      <c r="C309" s="132" t="s">
        <v>17</v>
      </c>
      <c r="D309" s="133" t="s">
        <v>193</v>
      </c>
      <c r="E309" s="134"/>
      <c r="F309" s="134"/>
      <c r="G309" s="134"/>
      <c r="H309" s="134"/>
      <c r="I309" s="135"/>
      <c r="J309" s="136">
        <v>266.77</v>
      </c>
      <c r="K309" s="179"/>
      <c r="L309" s="137">
        <f>+ROUND(TRUNC(J309,2)*TRUNC(K309,2),2)</f>
        <v>0</v>
      </c>
    </row>
    <row r="310" spans="1:12" ht="200.25" customHeight="1" x14ac:dyDescent="0.25">
      <c r="A310" s="138"/>
      <c r="B310" s="138"/>
      <c r="C310" s="138"/>
      <c r="D310" s="139" t="s">
        <v>194</v>
      </c>
      <c r="E310" s="140"/>
      <c r="F310" s="140"/>
      <c r="G310" s="140"/>
      <c r="H310" s="140"/>
      <c r="I310" s="141"/>
      <c r="J310" s="142"/>
      <c r="K310" s="142"/>
      <c r="L310" s="142"/>
    </row>
    <row r="311" spans="1:12" x14ac:dyDescent="0.25">
      <c r="A311" s="138"/>
      <c r="B311" s="138"/>
      <c r="C311" s="138"/>
      <c r="D311" s="143" t="s">
        <v>24</v>
      </c>
      <c r="E311" s="144">
        <v>0</v>
      </c>
      <c r="F311" s="144">
        <v>92</v>
      </c>
      <c r="G311" s="144">
        <v>0</v>
      </c>
      <c r="H311" s="144">
        <v>2.8</v>
      </c>
      <c r="I311" s="144">
        <v>257.59999999999997</v>
      </c>
      <c r="J311" s="142"/>
      <c r="K311" s="142"/>
      <c r="L311" s="142"/>
    </row>
    <row r="312" spans="1:12" x14ac:dyDescent="0.25">
      <c r="A312" s="138"/>
      <c r="B312" s="138"/>
      <c r="C312" s="138"/>
      <c r="D312" s="143" t="s">
        <v>195</v>
      </c>
      <c r="E312" s="144">
        <v>-17</v>
      </c>
      <c r="F312" s="144">
        <v>0</v>
      </c>
      <c r="G312" s="144">
        <v>1</v>
      </c>
      <c r="H312" s="144">
        <v>2.1</v>
      </c>
      <c r="I312" s="144">
        <v>-35.700000000000003</v>
      </c>
      <c r="J312" s="142"/>
      <c r="K312" s="142"/>
      <c r="L312" s="142"/>
    </row>
    <row r="313" spans="1:12" x14ac:dyDescent="0.25">
      <c r="A313" s="138"/>
      <c r="B313" s="138"/>
      <c r="C313" s="138"/>
      <c r="D313" s="143" t="s">
        <v>196</v>
      </c>
      <c r="E313" s="144">
        <v>-4</v>
      </c>
      <c r="F313" s="144">
        <v>0</v>
      </c>
      <c r="G313" s="144">
        <v>1.1499999999999999</v>
      </c>
      <c r="H313" s="144">
        <v>2.1</v>
      </c>
      <c r="I313" s="144">
        <v>-9.66</v>
      </c>
      <c r="J313" s="142"/>
      <c r="K313" s="142"/>
      <c r="L313" s="142"/>
    </row>
    <row r="314" spans="1:12" x14ac:dyDescent="0.25">
      <c r="A314" s="138"/>
      <c r="B314" s="138"/>
      <c r="C314" s="138"/>
      <c r="D314" s="143" t="s">
        <v>197</v>
      </c>
      <c r="E314" s="144">
        <v>-4</v>
      </c>
      <c r="F314" s="144">
        <v>0</v>
      </c>
      <c r="G314" s="144">
        <v>1.1000000000000001</v>
      </c>
      <c r="H314" s="144">
        <v>1</v>
      </c>
      <c r="I314" s="144">
        <v>-4.4000000000000004</v>
      </c>
      <c r="J314" s="142"/>
      <c r="K314" s="142"/>
      <c r="L314" s="142"/>
    </row>
    <row r="315" spans="1:12" x14ac:dyDescent="0.25">
      <c r="A315" s="138"/>
      <c r="B315" s="138"/>
      <c r="C315" s="138"/>
      <c r="D315" s="143" t="s">
        <v>31</v>
      </c>
      <c r="E315" s="144">
        <v>0</v>
      </c>
      <c r="F315" s="144">
        <v>8.35</v>
      </c>
      <c r="G315" s="144">
        <v>0</v>
      </c>
      <c r="H315" s="144">
        <v>2.8</v>
      </c>
      <c r="I315" s="144">
        <v>23.38</v>
      </c>
      <c r="J315" s="142"/>
      <c r="K315" s="142"/>
      <c r="L315" s="142"/>
    </row>
    <row r="316" spans="1:12" x14ac:dyDescent="0.25">
      <c r="A316" s="138"/>
      <c r="B316" s="138"/>
      <c r="C316" s="138"/>
      <c r="D316" s="143" t="s">
        <v>81</v>
      </c>
      <c r="E316" s="144">
        <v>-1</v>
      </c>
      <c r="F316" s="144">
        <v>1</v>
      </c>
      <c r="G316" s="144">
        <v>0</v>
      </c>
      <c r="H316" s="144">
        <v>2.1</v>
      </c>
      <c r="I316" s="144">
        <v>-2.1</v>
      </c>
      <c r="J316" s="142"/>
      <c r="K316" s="142"/>
      <c r="L316" s="142"/>
    </row>
    <row r="317" spans="1:12" x14ac:dyDescent="0.25">
      <c r="A317" s="138"/>
      <c r="B317" s="138"/>
      <c r="C317" s="138"/>
      <c r="D317" s="143" t="s">
        <v>198</v>
      </c>
      <c r="E317" s="144">
        <v>-1</v>
      </c>
      <c r="F317" s="144">
        <v>2.5</v>
      </c>
      <c r="G317" s="144">
        <v>0</v>
      </c>
      <c r="H317" s="144">
        <v>1.5</v>
      </c>
      <c r="I317" s="144">
        <v>-3.75</v>
      </c>
      <c r="J317" s="142"/>
      <c r="K317" s="142"/>
      <c r="L317" s="142"/>
    </row>
    <row r="318" spans="1:12" x14ac:dyDescent="0.25">
      <c r="A318" s="138"/>
      <c r="B318" s="138"/>
      <c r="C318" s="138"/>
      <c r="D318" s="143" t="s">
        <v>591</v>
      </c>
      <c r="E318" s="144">
        <v>0</v>
      </c>
      <c r="F318" s="144">
        <v>10</v>
      </c>
      <c r="G318" s="144">
        <v>0</v>
      </c>
      <c r="H318" s="144">
        <v>2.2999999999999998</v>
      </c>
      <c r="I318" s="144">
        <v>23</v>
      </c>
      <c r="J318" s="142"/>
      <c r="K318" s="142"/>
      <c r="L318" s="142"/>
    </row>
    <row r="319" spans="1:12" x14ac:dyDescent="0.25">
      <c r="A319" s="138"/>
      <c r="B319" s="138"/>
      <c r="C319" s="138"/>
      <c r="D319" s="143" t="s">
        <v>50</v>
      </c>
      <c r="E319" s="144">
        <v>0</v>
      </c>
      <c r="F319" s="144">
        <v>8</v>
      </c>
      <c r="G319" s="144">
        <v>0</v>
      </c>
      <c r="H319" s="144">
        <v>2.2999999999999998</v>
      </c>
      <c r="I319" s="144">
        <v>18.399999999999999</v>
      </c>
      <c r="J319" s="142"/>
      <c r="K319" s="142"/>
      <c r="L319" s="142"/>
    </row>
    <row r="320" spans="1:12" ht="22.5" customHeight="1" x14ac:dyDescent="0.25">
      <c r="A320" s="131" t="s">
        <v>470</v>
      </c>
      <c r="B320" s="132" t="s">
        <v>16</v>
      </c>
      <c r="C320" s="132" t="s">
        <v>17</v>
      </c>
      <c r="D320" s="133" t="s">
        <v>199</v>
      </c>
      <c r="E320" s="134"/>
      <c r="F320" s="134"/>
      <c r="G320" s="134"/>
      <c r="H320" s="134"/>
      <c r="I320" s="135"/>
      <c r="J320" s="136">
        <v>5.6</v>
      </c>
      <c r="K320" s="179"/>
      <c r="L320" s="137">
        <f>+ROUND(TRUNC(J320,2)*TRUNC(K320,2),2)</f>
        <v>0</v>
      </c>
    </row>
    <row r="321" spans="1:12" ht="160.5" customHeight="1" x14ac:dyDescent="0.25">
      <c r="A321" s="138"/>
      <c r="B321" s="138"/>
      <c r="C321" s="138"/>
      <c r="D321" s="139" t="s">
        <v>200</v>
      </c>
      <c r="E321" s="140"/>
      <c r="F321" s="140"/>
      <c r="G321" s="140"/>
      <c r="H321" s="140"/>
      <c r="I321" s="141"/>
      <c r="J321" s="142"/>
      <c r="K321" s="142"/>
      <c r="L321" s="142"/>
    </row>
    <row r="322" spans="1:12" x14ac:dyDescent="0.25">
      <c r="A322" s="138"/>
      <c r="B322" s="138"/>
      <c r="C322" s="138"/>
      <c r="D322" s="143" t="s">
        <v>201</v>
      </c>
      <c r="E322" s="144">
        <v>0</v>
      </c>
      <c r="F322" s="144">
        <v>2</v>
      </c>
      <c r="G322" s="144">
        <v>0</v>
      </c>
      <c r="H322" s="144">
        <v>2.8</v>
      </c>
      <c r="I322" s="144">
        <v>5.6</v>
      </c>
      <c r="J322" s="142"/>
      <c r="K322" s="142"/>
      <c r="L322" s="142"/>
    </row>
    <row r="323" spans="1:12" x14ac:dyDescent="0.25">
      <c r="A323" s="154" t="s">
        <v>471</v>
      </c>
      <c r="B323" s="154" t="s">
        <v>16</v>
      </c>
      <c r="C323" s="154" t="s">
        <v>202</v>
      </c>
      <c r="D323" s="155" t="s">
        <v>597</v>
      </c>
      <c r="E323" s="156"/>
      <c r="F323" s="156"/>
      <c r="G323" s="156"/>
      <c r="H323" s="156"/>
      <c r="I323" s="157"/>
      <c r="J323" s="158">
        <v>1</v>
      </c>
      <c r="K323" s="158">
        <f>+IF(AND(OR(L824&lt;&gt;0,L825&lt;&gt;0),(+ABS(K824)+ABS(K825)=0)),3258,IF(OR(K824&lt;&gt;0,K825&lt;&gt;0),+ROUND(3258*(1+K824+K825),2),3877.02))</f>
        <v>3258</v>
      </c>
      <c r="L323" s="158">
        <f>+ROUND(TRUNC(J323,2)*TRUNC(K323,2),2)</f>
        <v>3258</v>
      </c>
    </row>
    <row r="324" spans="1:12" ht="95.1" customHeight="1" x14ac:dyDescent="0.25">
      <c r="A324" s="138"/>
      <c r="B324" s="138"/>
      <c r="C324" s="138"/>
      <c r="D324" s="139" t="s">
        <v>203</v>
      </c>
      <c r="E324" s="140"/>
      <c r="F324" s="140"/>
      <c r="G324" s="140"/>
      <c r="H324" s="140"/>
      <c r="I324" s="141"/>
      <c r="J324" s="142"/>
      <c r="K324" s="142"/>
      <c r="L324" s="142"/>
    </row>
    <row r="325" spans="1:12" x14ac:dyDescent="0.25">
      <c r="A325" s="138"/>
      <c r="B325" s="138"/>
      <c r="C325" s="138"/>
      <c r="D325" s="145"/>
      <c r="E325" s="144">
        <v>1</v>
      </c>
      <c r="F325" s="144">
        <v>0</v>
      </c>
      <c r="G325" s="144">
        <v>0</v>
      </c>
      <c r="H325" s="144">
        <v>0</v>
      </c>
      <c r="I325" s="144">
        <v>1</v>
      </c>
      <c r="J325" s="142"/>
      <c r="K325" s="142"/>
      <c r="L325" s="142"/>
    </row>
    <row r="326" spans="1:12" x14ac:dyDescent="0.25">
      <c r="A326" s="154" t="s">
        <v>472</v>
      </c>
      <c r="B326" s="154" t="s">
        <v>16</v>
      </c>
      <c r="C326" s="154" t="s">
        <v>202</v>
      </c>
      <c r="D326" s="155" t="s">
        <v>598</v>
      </c>
      <c r="E326" s="156"/>
      <c r="F326" s="156"/>
      <c r="G326" s="156"/>
      <c r="H326" s="156"/>
      <c r="I326" s="157"/>
      <c r="J326" s="158">
        <v>1</v>
      </c>
      <c r="K326" s="158">
        <f>+IF(AND(OR(L824&lt;&gt;0,L825&lt;&gt;0),(+ABS(K824)+ABS(K825)=0)),7983.19,IF(OR(K824&lt;&gt;0,K825&lt;&gt;0),+ROUND(7983.19*(1+K824+K825),2),9500))</f>
        <v>7983.19</v>
      </c>
      <c r="L326" s="158">
        <f>+ROUND(TRUNC(J326,2)*TRUNC(K326,2),2)</f>
        <v>7983.19</v>
      </c>
    </row>
    <row r="327" spans="1:12" ht="69.95" customHeight="1" x14ac:dyDescent="0.25">
      <c r="A327" s="138"/>
      <c r="B327" s="138"/>
      <c r="C327" s="138"/>
      <c r="D327" s="139" t="s">
        <v>204</v>
      </c>
      <c r="E327" s="140"/>
      <c r="F327" s="140"/>
      <c r="G327" s="140"/>
      <c r="H327" s="140"/>
      <c r="I327" s="141"/>
      <c r="J327" s="142"/>
      <c r="K327" s="142"/>
      <c r="L327" s="142"/>
    </row>
    <row r="328" spans="1:12" x14ac:dyDescent="0.25">
      <c r="A328" s="138"/>
      <c r="B328" s="138"/>
      <c r="C328" s="138"/>
      <c r="D328" s="145"/>
      <c r="E328" s="144">
        <v>1</v>
      </c>
      <c r="F328" s="144">
        <v>0</v>
      </c>
      <c r="G328" s="144">
        <v>0</v>
      </c>
      <c r="H328" s="144">
        <v>0</v>
      </c>
      <c r="I328" s="144">
        <v>1</v>
      </c>
      <c r="J328" s="147"/>
      <c r="K328" s="147"/>
      <c r="L328" s="147"/>
    </row>
    <row r="329" spans="1:12" x14ac:dyDescent="0.25">
      <c r="A329" s="148"/>
      <c r="B329" s="149" t="s">
        <v>593</v>
      </c>
      <c r="C329" s="148"/>
      <c r="D329" s="150"/>
      <c r="E329" s="151"/>
      <c r="F329" s="152"/>
      <c r="G329" s="152"/>
      <c r="H329" s="152"/>
      <c r="I329" s="153" t="s">
        <v>205</v>
      </c>
      <c r="J329" s="151"/>
      <c r="K329" s="2"/>
      <c r="L329" s="3">
        <f>SUM(L238:L328)</f>
        <v>11241.189999999999</v>
      </c>
    </row>
    <row r="330" spans="1:12" x14ac:dyDescent="0.25">
      <c r="A330" s="125" t="s">
        <v>473</v>
      </c>
      <c r="B330" s="126" t="s">
        <v>12</v>
      </c>
      <c r="C330" s="125" t="s">
        <v>13</v>
      </c>
      <c r="D330" s="127" t="s">
        <v>206</v>
      </c>
      <c r="E330" s="128"/>
      <c r="F330" s="128"/>
      <c r="G330" s="128"/>
      <c r="H330" s="128"/>
      <c r="I330" s="129"/>
      <c r="J330" s="130"/>
      <c r="K330" s="130"/>
      <c r="L330" s="130"/>
    </row>
    <row r="331" spans="1:12" ht="15" customHeight="1" x14ac:dyDescent="0.25">
      <c r="A331" s="131" t="s">
        <v>474</v>
      </c>
      <c r="B331" s="132" t="s">
        <v>16</v>
      </c>
      <c r="C331" s="132" t="s">
        <v>17</v>
      </c>
      <c r="D331" s="133" t="s">
        <v>207</v>
      </c>
      <c r="E331" s="134"/>
      <c r="F331" s="134"/>
      <c r="G331" s="134"/>
      <c r="H331" s="134"/>
      <c r="I331" s="135"/>
      <c r="J331" s="136">
        <v>321.53999999999996</v>
      </c>
      <c r="K331" s="179"/>
      <c r="L331" s="137">
        <f>+ROUND(TRUNC(J331,2)*TRUNC(K331,2),2)</f>
        <v>0</v>
      </c>
    </row>
    <row r="332" spans="1:12" ht="117" customHeight="1" x14ac:dyDescent="0.25">
      <c r="A332" s="138"/>
      <c r="B332" s="138"/>
      <c r="C332" s="138"/>
      <c r="D332" s="139" t="s">
        <v>208</v>
      </c>
      <c r="E332" s="140"/>
      <c r="F332" s="140"/>
      <c r="G332" s="140"/>
      <c r="H332" s="140"/>
      <c r="I332" s="141"/>
      <c r="J332" s="142"/>
      <c r="K332" s="142"/>
      <c r="L332" s="142"/>
    </row>
    <row r="333" spans="1:12" x14ac:dyDescent="0.25">
      <c r="A333" s="138"/>
      <c r="B333" s="138"/>
      <c r="C333" s="138"/>
      <c r="D333" s="143" t="s">
        <v>30</v>
      </c>
      <c r="E333" s="144">
        <v>64</v>
      </c>
      <c r="F333" s="144">
        <v>0</v>
      </c>
      <c r="G333" s="144">
        <v>0</v>
      </c>
      <c r="H333" s="144">
        <v>0</v>
      </c>
      <c r="I333" s="144">
        <v>64</v>
      </c>
      <c r="J333" s="142"/>
      <c r="K333" s="142"/>
      <c r="L333" s="142"/>
    </row>
    <row r="334" spans="1:12" x14ac:dyDescent="0.25">
      <c r="A334" s="138"/>
      <c r="B334" s="138"/>
      <c r="C334" s="138"/>
      <c r="D334" s="143" t="s">
        <v>31</v>
      </c>
      <c r="E334" s="144">
        <v>15.4</v>
      </c>
      <c r="F334" s="144">
        <v>0</v>
      </c>
      <c r="G334" s="144">
        <v>0</v>
      </c>
      <c r="H334" s="144">
        <v>0</v>
      </c>
      <c r="I334" s="144">
        <v>15.4</v>
      </c>
      <c r="J334" s="142"/>
      <c r="K334" s="142"/>
      <c r="L334" s="142"/>
    </row>
    <row r="335" spans="1:12" x14ac:dyDescent="0.25">
      <c r="A335" s="138"/>
      <c r="B335" s="138"/>
      <c r="C335" s="138"/>
      <c r="D335" s="143" t="s">
        <v>32</v>
      </c>
      <c r="E335" s="144">
        <v>20</v>
      </c>
      <c r="F335" s="144">
        <v>0</v>
      </c>
      <c r="G335" s="144">
        <v>0</v>
      </c>
      <c r="H335" s="144">
        <v>0</v>
      </c>
      <c r="I335" s="144">
        <v>20</v>
      </c>
      <c r="J335" s="142"/>
      <c r="K335" s="142"/>
      <c r="L335" s="142"/>
    </row>
    <row r="336" spans="1:12" x14ac:dyDescent="0.25">
      <c r="A336" s="138"/>
      <c r="B336" s="138"/>
      <c r="C336" s="138"/>
      <c r="D336" s="143" t="s">
        <v>33</v>
      </c>
      <c r="E336" s="144">
        <v>18.75</v>
      </c>
      <c r="F336" s="144">
        <v>0</v>
      </c>
      <c r="G336" s="144">
        <v>0</v>
      </c>
      <c r="H336" s="144">
        <v>0</v>
      </c>
      <c r="I336" s="144">
        <v>18.75</v>
      </c>
      <c r="J336" s="142"/>
      <c r="K336" s="142"/>
      <c r="L336" s="142"/>
    </row>
    <row r="337" spans="1:12" x14ac:dyDescent="0.25">
      <c r="A337" s="138"/>
      <c r="B337" s="138"/>
      <c r="C337" s="138"/>
      <c r="D337" s="143" t="s">
        <v>34</v>
      </c>
      <c r="E337" s="144">
        <v>14</v>
      </c>
      <c r="F337" s="144">
        <v>0</v>
      </c>
      <c r="G337" s="144">
        <v>0</v>
      </c>
      <c r="H337" s="144">
        <v>0</v>
      </c>
      <c r="I337" s="144">
        <v>14</v>
      </c>
      <c r="J337" s="142"/>
      <c r="K337" s="142"/>
      <c r="L337" s="142"/>
    </row>
    <row r="338" spans="1:12" x14ac:dyDescent="0.25">
      <c r="A338" s="138"/>
      <c r="B338" s="138"/>
      <c r="C338" s="138"/>
      <c r="D338" s="143" t="s">
        <v>35</v>
      </c>
      <c r="E338" s="144">
        <v>11.4</v>
      </c>
      <c r="F338" s="144">
        <v>0</v>
      </c>
      <c r="G338" s="144">
        <v>0</v>
      </c>
      <c r="H338" s="144">
        <v>0</v>
      </c>
      <c r="I338" s="144">
        <v>11.4</v>
      </c>
      <c r="J338" s="142"/>
      <c r="K338" s="142"/>
      <c r="L338" s="142"/>
    </row>
    <row r="339" spans="1:12" x14ac:dyDescent="0.25">
      <c r="A339" s="138"/>
      <c r="B339" s="138"/>
      <c r="C339" s="138"/>
      <c r="D339" s="143" t="s">
        <v>36</v>
      </c>
      <c r="E339" s="144">
        <v>22.35</v>
      </c>
      <c r="F339" s="144">
        <v>0</v>
      </c>
      <c r="G339" s="144">
        <v>0</v>
      </c>
      <c r="H339" s="144">
        <v>0</v>
      </c>
      <c r="I339" s="144">
        <v>22.35</v>
      </c>
      <c r="J339" s="142"/>
      <c r="K339" s="142"/>
      <c r="L339" s="142"/>
    </row>
    <row r="340" spans="1:12" x14ac:dyDescent="0.25">
      <c r="A340" s="138"/>
      <c r="B340" s="138"/>
      <c r="C340" s="138"/>
      <c r="D340" s="143" t="s">
        <v>37</v>
      </c>
      <c r="E340" s="144">
        <v>19.5</v>
      </c>
      <c r="F340" s="144">
        <v>0</v>
      </c>
      <c r="G340" s="144">
        <v>0</v>
      </c>
      <c r="H340" s="144">
        <v>0</v>
      </c>
      <c r="I340" s="144">
        <v>19.5</v>
      </c>
      <c r="J340" s="142"/>
      <c r="K340" s="142"/>
      <c r="L340" s="142"/>
    </row>
    <row r="341" spans="1:12" x14ac:dyDescent="0.25">
      <c r="A341" s="138"/>
      <c r="B341" s="138"/>
      <c r="C341" s="138"/>
      <c r="D341" s="143" t="s">
        <v>38</v>
      </c>
      <c r="E341" s="144">
        <v>3.4</v>
      </c>
      <c r="F341" s="144">
        <v>0</v>
      </c>
      <c r="G341" s="144">
        <v>0</v>
      </c>
      <c r="H341" s="144">
        <v>0</v>
      </c>
      <c r="I341" s="144">
        <v>3.4</v>
      </c>
      <c r="J341" s="142"/>
      <c r="K341" s="142"/>
      <c r="L341" s="142"/>
    </row>
    <row r="342" spans="1:12" x14ac:dyDescent="0.25">
      <c r="A342" s="138"/>
      <c r="B342" s="138"/>
      <c r="C342" s="138"/>
      <c r="D342" s="143" t="s">
        <v>24</v>
      </c>
      <c r="E342" s="144">
        <v>60</v>
      </c>
      <c r="F342" s="144">
        <v>0</v>
      </c>
      <c r="G342" s="144">
        <v>0</v>
      </c>
      <c r="H342" s="144">
        <v>0</v>
      </c>
      <c r="I342" s="144">
        <v>60</v>
      </c>
      <c r="J342" s="142"/>
      <c r="K342" s="142"/>
      <c r="L342" s="142"/>
    </row>
    <row r="343" spans="1:12" x14ac:dyDescent="0.25">
      <c r="A343" s="138"/>
      <c r="B343" s="138"/>
      <c r="C343" s="138"/>
      <c r="D343" s="143" t="s">
        <v>320</v>
      </c>
      <c r="E343" s="144">
        <v>12.34</v>
      </c>
      <c r="F343" s="144">
        <v>0</v>
      </c>
      <c r="G343" s="144">
        <v>0</v>
      </c>
      <c r="H343" s="144">
        <v>0</v>
      </c>
      <c r="I343" s="144">
        <v>12.34</v>
      </c>
      <c r="J343" s="142"/>
      <c r="K343" s="142"/>
      <c r="L343" s="142"/>
    </row>
    <row r="344" spans="1:12" x14ac:dyDescent="0.25">
      <c r="A344" s="138"/>
      <c r="B344" s="138"/>
      <c r="C344" s="138"/>
      <c r="D344" s="143" t="s">
        <v>90</v>
      </c>
      <c r="E344" s="144">
        <v>12</v>
      </c>
      <c r="F344" s="144">
        <v>0</v>
      </c>
      <c r="G344" s="144">
        <v>0</v>
      </c>
      <c r="H344" s="144">
        <v>0</v>
      </c>
      <c r="I344" s="144">
        <v>12</v>
      </c>
      <c r="J344" s="142"/>
      <c r="K344" s="142"/>
      <c r="L344" s="142"/>
    </row>
    <row r="345" spans="1:12" x14ac:dyDescent="0.25">
      <c r="A345" s="138"/>
      <c r="B345" s="138"/>
      <c r="C345" s="138"/>
      <c r="D345" s="143" t="s">
        <v>44</v>
      </c>
      <c r="E345" s="144">
        <v>8.4</v>
      </c>
      <c r="F345" s="144">
        <v>0</v>
      </c>
      <c r="G345" s="144">
        <v>0</v>
      </c>
      <c r="H345" s="144">
        <v>0</v>
      </c>
      <c r="I345" s="144">
        <v>8.4</v>
      </c>
      <c r="J345" s="142"/>
      <c r="K345" s="142"/>
      <c r="L345" s="142"/>
    </row>
    <row r="346" spans="1:12" x14ac:dyDescent="0.25">
      <c r="A346" s="138"/>
      <c r="B346" s="138"/>
      <c r="C346" s="138"/>
      <c r="D346" s="143" t="s">
        <v>39</v>
      </c>
      <c r="E346" s="144">
        <v>40</v>
      </c>
      <c r="F346" s="144">
        <v>0</v>
      </c>
      <c r="G346" s="144">
        <v>0</v>
      </c>
      <c r="H346" s="144">
        <v>0</v>
      </c>
      <c r="I346" s="144">
        <v>40</v>
      </c>
      <c r="J346" s="142"/>
      <c r="K346" s="142"/>
      <c r="L346" s="142"/>
    </row>
    <row r="347" spans="1:12" ht="15" customHeight="1" x14ac:dyDescent="0.25">
      <c r="A347" s="131" t="s">
        <v>475</v>
      </c>
      <c r="B347" s="132" t="s">
        <v>16</v>
      </c>
      <c r="C347" s="132" t="s">
        <v>169</v>
      </c>
      <c r="D347" s="133" t="s">
        <v>209</v>
      </c>
      <c r="E347" s="134"/>
      <c r="F347" s="134"/>
      <c r="G347" s="134"/>
      <c r="H347" s="134"/>
      <c r="I347" s="135"/>
      <c r="J347" s="136">
        <v>110.44</v>
      </c>
      <c r="K347" s="179"/>
      <c r="L347" s="137">
        <f>+ROUND(TRUNC(J347,2)*TRUNC(K347,2),2)</f>
        <v>0</v>
      </c>
    </row>
    <row r="348" spans="1:12" ht="69.95" customHeight="1" x14ac:dyDescent="0.25">
      <c r="A348" s="138"/>
      <c r="B348" s="138"/>
      <c r="C348" s="138"/>
      <c r="D348" s="139" t="s">
        <v>210</v>
      </c>
      <c r="E348" s="140"/>
      <c r="F348" s="140"/>
      <c r="G348" s="140"/>
      <c r="H348" s="140"/>
      <c r="I348" s="141"/>
      <c r="J348" s="142"/>
      <c r="K348" s="142"/>
      <c r="L348" s="142"/>
    </row>
    <row r="349" spans="1:12" x14ac:dyDescent="0.25">
      <c r="A349" s="138"/>
      <c r="B349" s="138"/>
      <c r="C349" s="138"/>
      <c r="D349" s="143" t="s">
        <v>32</v>
      </c>
      <c r="E349" s="144">
        <v>0</v>
      </c>
      <c r="F349" s="144">
        <v>17.760000000000002</v>
      </c>
      <c r="G349" s="144">
        <v>0</v>
      </c>
      <c r="H349" s="144">
        <v>0</v>
      </c>
      <c r="I349" s="144">
        <v>17.760000000000002</v>
      </c>
      <c r="J349" s="142"/>
      <c r="K349" s="142"/>
      <c r="L349" s="142"/>
    </row>
    <row r="350" spans="1:12" x14ac:dyDescent="0.25">
      <c r="A350" s="138"/>
      <c r="B350" s="138"/>
      <c r="C350" s="138"/>
      <c r="D350" s="143" t="s">
        <v>33</v>
      </c>
      <c r="E350" s="144">
        <v>0</v>
      </c>
      <c r="F350" s="144">
        <v>17.52</v>
      </c>
      <c r="G350" s="144">
        <v>0</v>
      </c>
      <c r="H350" s="144">
        <v>0</v>
      </c>
      <c r="I350" s="144">
        <v>17.52</v>
      </c>
      <c r="J350" s="142"/>
      <c r="K350" s="142"/>
      <c r="L350" s="142"/>
    </row>
    <row r="351" spans="1:12" x14ac:dyDescent="0.25">
      <c r="A351" s="138"/>
      <c r="B351" s="138"/>
      <c r="C351" s="138"/>
      <c r="D351" s="143" t="s">
        <v>34</v>
      </c>
      <c r="E351" s="144">
        <v>0</v>
      </c>
      <c r="F351" s="144">
        <v>15.11</v>
      </c>
      <c r="G351" s="144">
        <v>0</v>
      </c>
      <c r="H351" s="144">
        <v>0</v>
      </c>
      <c r="I351" s="144">
        <v>15.11</v>
      </c>
      <c r="J351" s="142"/>
      <c r="K351" s="142"/>
      <c r="L351" s="142"/>
    </row>
    <row r="352" spans="1:12" x14ac:dyDescent="0.25">
      <c r="A352" s="138"/>
      <c r="B352" s="138"/>
      <c r="C352" s="138"/>
      <c r="D352" s="143" t="s">
        <v>35</v>
      </c>
      <c r="E352" s="144">
        <v>0</v>
      </c>
      <c r="F352" s="144">
        <v>14.55</v>
      </c>
      <c r="G352" s="144">
        <v>0</v>
      </c>
      <c r="H352" s="144">
        <v>0</v>
      </c>
      <c r="I352" s="144">
        <v>14.55</v>
      </c>
      <c r="J352" s="142"/>
      <c r="K352" s="142"/>
      <c r="L352" s="142"/>
    </row>
    <row r="353" spans="1:12" x14ac:dyDescent="0.25">
      <c r="A353" s="138"/>
      <c r="B353" s="138"/>
      <c r="C353" s="138"/>
      <c r="D353" s="143" t="s">
        <v>36</v>
      </c>
      <c r="E353" s="144">
        <v>0</v>
      </c>
      <c r="F353" s="144">
        <v>19.87</v>
      </c>
      <c r="G353" s="144">
        <v>0</v>
      </c>
      <c r="H353" s="144">
        <v>0</v>
      </c>
      <c r="I353" s="144">
        <v>19.87</v>
      </c>
      <c r="J353" s="142"/>
      <c r="K353" s="142"/>
      <c r="L353" s="142"/>
    </row>
    <row r="354" spans="1:12" x14ac:dyDescent="0.25">
      <c r="A354" s="138"/>
      <c r="B354" s="138"/>
      <c r="C354" s="138"/>
      <c r="D354" s="143" t="s">
        <v>37</v>
      </c>
      <c r="E354" s="144">
        <v>0</v>
      </c>
      <c r="F354" s="144">
        <v>18.170000000000002</v>
      </c>
      <c r="G354" s="144">
        <v>0</v>
      </c>
      <c r="H354" s="144">
        <v>0</v>
      </c>
      <c r="I354" s="144">
        <v>18.170000000000002</v>
      </c>
      <c r="J354" s="142"/>
      <c r="K354" s="142"/>
      <c r="L354" s="142"/>
    </row>
    <row r="355" spans="1:12" x14ac:dyDescent="0.25">
      <c r="A355" s="138"/>
      <c r="B355" s="138"/>
      <c r="C355" s="138"/>
      <c r="D355" s="143" t="s">
        <v>38</v>
      </c>
      <c r="E355" s="144">
        <v>0</v>
      </c>
      <c r="F355" s="144">
        <v>7.46</v>
      </c>
      <c r="G355" s="144">
        <v>0</v>
      </c>
      <c r="H355" s="144">
        <v>0</v>
      </c>
      <c r="I355" s="144">
        <v>7.46</v>
      </c>
      <c r="J355" s="142"/>
      <c r="K355" s="142"/>
      <c r="L355" s="142"/>
    </row>
    <row r="356" spans="1:12" x14ac:dyDescent="0.25">
      <c r="A356" s="131" t="s">
        <v>476</v>
      </c>
      <c r="B356" s="132" t="s">
        <v>16</v>
      </c>
      <c r="C356" s="132" t="s">
        <v>46</v>
      </c>
      <c r="D356" s="133" t="s">
        <v>211</v>
      </c>
      <c r="E356" s="134"/>
      <c r="F356" s="134"/>
      <c r="G356" s="134"/>
      <c r="H356" s="134"/>
      <c r="I356" s="135"/>
      <c r="J356" s="136">
        <v>265.76</v>
      </c>
      <c r="K356" s="179"/>
      <c r="L356" s="137">
        <f>+ROUND(TRUNC(J356,2)*TRUNC(K356,2),2)</f>
        <v>0</v>
      </c>
    </row>
    <row r="357" spans="1:12" ht="45" customHeight="1" x14ac:dyDescent="0.25">
      <c r="A357" s="138"/>
      <c r="B357" s="138"/>
      <c r="C357" s="138"/>
      <c r="D357" s="139" t="s">
        <v>212</v>
      </c>
      <c r="E357" s="140"/>
      <c r="F357" s="140"/>
      <c r="G357" s="140"/>
      <c r="H357" s="140"/>
      <c r="I357" s="141"/>
      <c r="J357" s="142"/>
      <c r="K357" s="142"/>
      <c r="L357" s="142"/>
    </row>
    <row r="358" spans="1:12" x14ac:dyDescent="0.25">
      <c r="A358" s="138"/>
      <c r="B358" s="138"/>
      <c r="C358" s="138"/>
      <c r="D358" s="143" t="s">
        <v>49</v>
      </c>
      <c r="E358" s="144">
        <v>1</v>
      </c>
      <c r="F358" s="144">
        <v>34.76</v>
      </c>
      <c r="G358" s="144">
        <v>0</v>
      </c>
      <c r="H358" s="144">
        <v>0</v>
      </c>
      <c r="I358" s="144">
        <v>34.76</v>
      </c>
      <c r="J358" s="142"/>
      <c r="K358" s="142"/>
      <c r="L358" s="142"/>
    </row>
    <row r="359" spans="1:12" x14ac:dyDescent="0.25">
      <c r="A359" s="138"/>
      <c r="B359" s="138"/>
      <c r="C359" s="138"/>
      <c r="D359" s="143" t="s">
        <v>24</v>
      </c>
      <c r="E359" s="144">
        <v>1</v>
      </c>
      <c r="F359" s="144">
        <v>97.9</v>
      </c>
      <c r="G359" s="144">
        <v>0</v>
      </c>
      <c r="H359" s="144">
        <v>0</v>
      </c>
      <c r="I359" s="144">
        <v>97.9</v>
      </c>
      <c r="J359" s="142"/>
      <c r="K359" s="142"/>
      <c r="L359" s="142"/>
    </row>
    <row r="360" spans="1:12" x14ac:dyDescent="0.25">
      <c r="A360" s="138"/>
      <c r="B360" s="138"/>
      <c r="C360" s="138"/>
      <c r="D360" s="143" t="s">
        <v>50</v>
      </c>
      <c r="E360" s="144">
        <v>1</v>
      </c>
      <c r="F360" s="144">
        <v>14.24</v>
      </c>
      <c r="G360" s="144">
        <v>0</v>
      </c>
      <c r="H360" s="144">
        <v>0</v>
      </c>
      <c r="I360" s="144">
        <v>14.24</v>
      </c>
      <c r="J360" s="142"/>
      <c r="K360" s="142"/>
      <c r="L360" s="142"/>
    </row>
    <row r="361" spans="1:12" x14ac:dyDescent="0.25">
      <c r="A361" s="138"/>
      <c r="B361" s="138"/>
      <c r="C361" s="138"/>
      <c r="D361" s="143" t="s">
        <v>31</v>
      </c>
      <c r="E361" s="144">
        <v>1</v>
      </c>
      <c r="F361" s="144">
        <v>15.75</v>
      </c>
      <c r="G361" s="144">
        <v>0</v>
      </c>
      <c r="H361" s="144">
        <v>0</v>
      </c>
      <c r="I361" s="144">
        <v>15.75</v>
      </c>
      <c r="J361" s="142"/>
      <c r="K361" s="142"/>
      <c r="L361" s="142"/>
    </row>
    <row r="362" spans="1:12" x14ac:dyDescent="0.25">
      <c r="A362" s="138"/>
      <c r="B362" s="138"/>
      <c r="C362" s="138"/>
      <c r="D362" s="143" t="s">
        <v>51</v>
      </c>
      <c r="E362" s="144">
        <v>1</v>
      </c>
      <c r="F362" s="144">
        <v>14.54</v>
      </c>
      <c r="G362" s="144">
        <v>0</v>
      </c>
      <c r="H362" s="144">
        <v>0</v>
      </c>
      <c r="I362" s="144">
        <v>14.54</v>
      </c>
      <c r="J362" s="142"/>
      <c r="K362" s="142"/>
      <c r="L362" s="142"/>
    </row>
    <row r="363" spans="1:12" x14ac:dyDescent="0.25">
      <c r="A363" s="138"/>
      <c r="B363" s="138"/>
      <c r="C363" s="138"/>
      <c r="D363" s="143" t="s">
        <v>52</v>
      </c>
      <c r="E363" s="144">
        <v>1</v>
      </c>
      <c r="F363" s="144">
        <v>10.17</v>
      </c>
      <c r="G363" s="144">
        <v>0</v>
      </c>
      <c r="H363" s="144">
        <v>0</v>
      </c>
      <c r="I363" s="144">
        <v>10.17</v>
      </c>
      <c r="J363" s="142"/>
      <c r="K363" s="142"/>
      <c r="L363" s="142"/>
    </row>
    <row r="364" spans="1:12" x14ac:dyDescent="0.25">
      <c r="A364" s="138"/>
      <c r="B364" s="138"/>
      <c r="C364" s="138"/>
      <c r="D364" s="143" t="s">
        <v>36</v>
      </c>
      <c r="E364" s="144">
        <v>1</v>
      </c>
      <c r="F364" s="144">
        <v>19.86</v>
      </c>
      <c r="G364" s="144">
        <v>0</v>
      </c>
      <c r="H364" s="144">
        <v>0</v>
      </c>
      <c r="I364" s="144">
        <v>19.86</v>
      </c>
      <c r="J364" s="142"/>
      <c r="K364" s="142"/>
      <c r="L364" s="142"/>
    </row>
    <row r="365" spans="1:12" x14ac:dyDescent="0.25">
      <c r="A365" s="138"/>
      <c r="B365" s="138"/>
      <c r="C365" s="138"/>
      <c r="D365" s="143" t="s">
        <v>37</v>
      </c>
      <c r="E365" s="144">
        <v>1</v>
      </c>
      <c r="F365" s="144">
        <v>18.170000000000002</v>
      </c>
      <c r="G365" s="144">
        <v>0</v>
      </c>
      <c r="H365" s="144">
        <v>0</v>
      </c>
      <c r="I365" s="144">
        <v>18.170000000000002</v>
      </c>
      <c r="J365" s="142"/>
      <c r="K365" s="142"/>
      <c r="L365" s="142"/>
    </row>
    <row r="366" spans="1:12" x14ac:dyDescent="0.25">
      <c r="A366" s="138"/>
      <c r="B366" s="138"/>
      <c r="C366" s="138"/>
      <c r="D366" s="143" t="s">
        <v>90</v>
      </c>
      <c r="E366" s="144">
        <v>1</v>
      </c>
      <c r="F366" s="144">
        <v>14</v>
      </c>
      <c r="G366" s="144">
        <v>0</v>
      </c>
      <c r="H366" s="144">
        <v>0</v>
      </c>
      <c r="I366" s="144">
        <v>14</v>
      </c>
      <c r="J366" s="142"/>
      <c r="K366" s="142"/>
      <c r="L366" s="142"/>
    </row>
    <row r="367" spans="1:12" x14ac:dyDescent="0.25">
      <c r="A367" s="138"/>
      <c r="B367" s="138"/>
      <c r="C367" s="138"/>
      <c r="D367" s="143" t="s">
        <v>50</v>
      </c>
      <c r="E367" s="144">
        <v>1</v>
      </c>
      <c r="F367" s="144">
        <v>14.22</v>
      </c>
      <c r="G367" s="144">
        <v>0</v>
      </c>
      <c r="H367" s="144">
        <v>0</v>
      </c>
      <c r="I367" s="144">
        <v>14.22</v>
      </c>
      <c r="J367" s="142"/>
      <c r="K367" s="142"/>
      <c r="L367" s="142"/>
    </row>
    <row r="368" spans="1:12" x14ac:dyDescent="0.25">
      <c r="A368" s="138"/>
      <c r="B368" s="138"/>
      <c r="C368" s="138"/>
      <c r="D368" s="143" t="s">
        <v>582</v>
      </c>
      <c r="E368" s="144">
        <v>1</v>
      </c>
      <c r="F368" s="144">
        <v>12.15</v>
      </c>
      <c r="G368" s="144">
        <v>0</v>
      </c>
      <c r="H368" s="144">
        <v>0</v>
      </c>
      <c r="I368" s="144">
        <v>12.15</v>
      </c>
      <c r="J368" s="142"/>
      <c r="K368" s="142"/>
      <c r="L368" s="142"/>
    </row>
    <row r="369" spans="1:12" x14ac:dyDescent="0.25">
      <c r="A369" s="131" t="s">
        <v>477</v>
      </c>
      <c r="B369" s="132" t="s">
        <v>16</v>
      </c>
      <c r="C369" s="132" t="s">
        <v>17</v>
      </c>
      <c r="D369" s="133" t="s">
        <v>213</v>
      </c>
      <c r="E369" s="134"/>
      <c r="F369" s="134"/>
      <c r="G369" s="134"/>
      <c r="H369" s="134"/>
      <c r="I369" s="135"/>
      <c r="J369" s="136">
        <v>20</v>
      </c>
      <c r="K369" s="179"/>
      <c r="L369" s="137">
        <f>+ROUND(TRUNC(J369,2)*TRUNC(K369,2),2)</f>
        <v>0</v>
      </c>
    </row>
    <row r="370" spans="1:12" ht="69.95" customHeight="1" x14ac:dyDescent="0.25">
      <c r="A370" s="138"/>
      <c r="B370" s="138"/>
      <c r="C370" s="138"/>
      <c r="D370" s="139" t="s">
        <v>214</v>
      </c>
      <c r="E370" s="140"/>
      <c r="F370" s="140"/>
      <c r="G370" s="140"/>
      <c r="H370" s="140"/>
      <c r="I370" s="141"/>
      <c r="J370" s="142"/>
      <c r="K370" s="142"/>
      <c r="L370" s="142"/>
    </row>
    <row r="371" spans="1:12" x14ac:dyDescent="0.25">
      <c r="A371" s="138"/>
      <c r="B371" s="138"/>
      <c r="C371" s="138"/>
      <c r="D371" s="143" t="s">
        <v>71</v>
      </c>
      <c r="E371" s="144">
        <v>5.6</v>
      </c>
      <c r="F371" s="144">
        <v>0</v>
      </c>
      <c r="G371" s="144">
        <v>0</v>
      </c>
      <c r="H371" s="144">
        <v>0</v>
      </c>
      <c r="I371" s="144">
        <v>5.6</v>
      </c>
      <c r="J371" s="142"/>
      <c r="K371" s="142"/>
      <c r="L371" s="142"/>
    </row>
    <row r="372" spans="1:12" x14ac:dyDescent="0.25">
      <c r="A372" s="138"/>
      <c r="B372" s="138"/>
      <c r="C372" s="138"/>
      <c r="D372" s="143" t="s">
        <v>45</v>
      </c>
      <c r="E372" s="144">
        <v>6.75</v>
      </c>
      <c r="F372" s="144">
        <v>0</v>
      </c>
      <c r="G372" s="144">
        <v>0</v>
      </c>
      <c r="H372" s="144">
        <v>0</v>
      </c>
      <c r="I372" s="144">
        <v>6.75</v>
      </c>
      <c r="J372" s="142"/>
      <c r="K372" s="142"/>
      <c r="L372" s="142"/>
    </row>
    <row r="373" spans="1:12" x14ac:dyDescent="0.25">
      <c r="A373" s="138"/>
      <c r="B373" s="138"/>
      <c r="C373" s="138"/>
      <c r="D373" s="143" t="s">
        <v>215</v>
      </c>
      <c r="E373" s="144">
        <v>7.65</v>
      </c>
      <c r="F373" s="144">
        <v>0</v>
      </c>
      <c r="G373" s="144">
        <v>0</v>
      </c>
      <c r="H373" s="144">
        <v>0</v>
      </c>
      <c r="I373" s="144">
        <v>7.65</v>
      </c>
      <c r="J373" s="142"/>
      <c r="K373" s="142"/>
      <c r="L373" s="142"/>
    </row>
    <row r="374" spans="1:12" x14ac:dyDescent="0.25">
      <c r="A374" s="131" t="s">
        <v>478</v>
      </c>
      <c r="B374" s="132" t="s">
        <v>16</v>
      </c>
      <c r="C374" s="132" t="s">
        <v>17</v>
      </c>
      <c r="D374" s="133" t="s">
        <v>216</v>
      </c>
      <c r="E374" s="134"/>
      <c r="F374" s="134"/>
      <c r="G374" s="134"/>
      <c r="H374" s="134"/>
      <c r="I374" s="135"/>
      <c r="J374" s="136">
        <v>12.35</v>
      </c>
      <c r="K374" s="179"/>
      <c r="L374" s="137">
        <f>+ROUND(TRUNC(J374,2)*TRUNC(K374,2),2)</f>
        <v>0</v>
      </c>
    </row>
    <row r="375" spans="1:12" ht="69.95" customHeight="1" x14ac:dyDescent="0.25">
      <c r="A375" s="138"/>
      <c r="B375" s="138"/>
      <c r="C375" s="138"/>
      <c r="D375" s="139" t="s">
        <v>217</v>
      </c>
      <c r="E375" s="140"/>
      <c r="F375" s="140"/>
      <c r="G375" s="140"/>
      <c r="H375" s="140"/>
      <c r="I375" s="141"/>
      <c r="J375" s="142"/>
      <c r="K375" s="142"/>
      <c r="L375" s="142"/>
    </row>
    <row r="376" spans="1:12" x14ac:dyDescent="0.25">
      <c r="A376" s="138"/>
      <c r="B376" s="138"/>
      <c r="C376" s="138"/>
      <c r="D376" s="143" t="s">
        <v>71</v>
      </c>
      <c r="E376" s="144">
        <v>5.6</v>
      </c>
      <c r="F376" s="144">
        <v>0</v>
      </c>
      <c r="G376" s="144">
        <v>0</v>
      </c>
      <c r="H376" s="144">
        <v>0</v>
      </c>
      <c r="I376" s="144">
        <v>5.6</v>
      </c>
      <c r="J376" s="142"/>
      <c r="K376" s="142"/>
      <c r="L376" s="142"/>
    </row>
    <row r="377" spans="1:12" x14ac:dyDescent="0.25">
      <c r="A377" s="138"/>
      <c r="B377" s="138"/>
      <c r="C377" s="138"/>
      <c r="D377" s="143" t="s">
        <v>45</v>
      </c>
      <c r="E377" s="144">
        <v>6.75</v>
      </c>
      <c r="F377" s="144">
        <v>0</v>
      </c>
      <c r="G377" s="144">
        <v>0</v>
      </c>
      <c r="H377" s="144">
        <v>0</v>
      </c>
      <c r="I377" s="144">
        <v>6.75</v>
      </c>
      <c r="J377" s="142"/>
      <c r="K377" s="142"/>
      <c r="L377" s="142"/>
    </row>
    <row r="378" spans="1:12" x14ac:dyDescent="0.25">
      <c r="A378" s="131" t="s">
        <v>479</v>
      </c>
      <c r="B378" s="132" t="s">
        <v>16</v>
      </c>
      <c r="C378" s="132" t="s">
        <v>17</v>
      </c>
      <c r="D378" s="133" t="s">
        <v>599</v>
      </c>
      <c r="E378" s="134"/>
      <c r="F378" s="134"/>
      <c r="G378" s="134"/>
      <c r="H378" s="134"/>
      <c r="I378" s="135"/>
      <c r="J378" s="136">
        <v>12.22</v>
      </c>
      <c r="K378" s="179"/>
      <c r="L378" s="137">
        <f>+ROUND(TRUNC(J378,2)*TRUNC(K378,2),2)</f>
        <v>0</v>
      </c>
    </row>
    <row r="379" spans="1:12" ht="69.95" customHeight="1" x14ac:dyDescent="0.25">
      <c r="A379" s="138"/>
      <c r="B379" s="138"/>
      <c r="C379" s="138"/>
      <c r="D379" s="139" t="s">
        <v>600</v>
      </c>
      <c r="E379" s="140"/>
      <c r="F379" s="140"/>
      <c r="G379" s="140"/>
      <c r="H379" s="140"/>
      <c r="I379" s="141"/>
      <c r="J379" s="142"/>
      <c r="K379" s="142"/>
      <c r="L379" s="142"/>
    </row>
    <row r="380" spans="1:12" x14ac:dyDescent="0.25">
      <c r="A380" s="138"/>
      <c r="B380" s="138"/>
      <c r="C380" s="138"/>
      <c r="D380" s="143" t="s">
        <v>105</v>
      </c>
      <c r="E380" s="144">
        <v>12.22</v>
      </c>
      <c r="F380" s="144">
        <v>0</v>
      </c>
      <c r="G380" s="144">
        <v>0</v>
      </c>
      <c r="H380" s="144">
        <v>0</v>
      </c>
      <c r="I380" s="144">
        <v>12.22</v>
      </c>
      <c r="J380" s="147"/>
      <c r="K380" s="147"/>
      <c r="L380" s="147"/>
    </row>
    <row r="381" spans="1:12" x14ac:dyDescent="0.25">
      <c r="A381" s="148"/>
      <c r="B381" s="149" t="s">
        <v>593</v>
      </c>
      <c r="C381" s="148"/>
      <c r="D381" s="150"/>
      <c r="E381" s="151"/>
      <c r="F381" s="152"/>
      <c r="G381" s="152"/>
      <c r="H381" s="152"/>
      <c r="I381" s="153" t="s">
        <v>218</v>
      </c>
      <c r="J381" s="151"/>
      <c r="K381" s="2"/>
      <c r="L381" s="3">
        <f>SUM(L331:L380)</f>
        <v>0</v>
      </c>
    </row>
    <row r="382" spans="1:12" x14ac:dyDescent="0.25">
      <c r="A382" s="125" t="s">
        <v>480</v>
      </c>
      <c r="B382" s="126" t="s">
        <v>12</v>
      </c>
      <c r="C382" s="125" t="s">
        <v>13</v>
      </c>
      <c r="D382" s="127" t="s">
        <v>219</v>
      </c>
      <c r="E382" s="128"/>
      <c r="F382" s="128"/>
      <c r="G382" s="128"/>
      <c r="H382" s="128"/>
      <c r="I382" s="129"/>
      <c r="J382" s="130"/>
      <c r="K382" s="130"/>
      <c r="L382" s="130"/>
    </row>
    <row r="383" spans="1:12" x14ac:dyDescent="0.25">
      <c r="A383" s="131" t="s">
        <v>481</v>
      </c>
      <c r="B383" s="132" t="s">
        <v>16</v>
      </c>
      <c r="C383" s="132" t="s">
        <v>21</v>
      </c>
      <c r="D383" s="133" t="s">
        <v>220</v>
      </c>
      <c r="E383" s="134"/>
      <c r="F383" s="134"/>
      <c r="G383" s="134"/>
      <c r="H383" s="134"/>
      <c r="I383" s="135"/>
      <c r="J383" s="136">
        <v>3</v>
      </c>
      <c r="K383" s="179"/>
      <c r="L383" s="137">
        <f>+ROUND(TRUNC(J383,2)*TRUNC(K383,2),2)</f>
        <v>0</v>
      </c>
    </row>
    <row r="384" spans="1:12" ht="99.95" customHeight="1" x14ac:dyDescent="0.25">
      <c r="A384" s="138"/>
      <c r="B384" s="138"/>
      <c r="C384" s="138"/>
      <c r="D384" s="139" t="s">
        <v>221</v>
      </c>
      <c r="E384" s="140"/>
      <c r="F384" s="140"/>
      <c r="G384" s="140"/>
      <c r="H384" s="140"/>
      <c r="I384" s="141"/>
      <c r="J384" s="142"/>
      <c r="K384" s="142"/>
      <c r="L384" s="142"/>
    </row>
    <row r="385" spans="1:12" x14ac:dyDescent="0.25">
      <c r="A385" s="138"/>
      <c r="B385" s="138"/>
      <c r="C385" s="138"/>
      <c r="D385" s="143" t="s">
        <v>42</v>
      </c>
      <c r="E385" s="144">
        <v>1</v>
      </c>
      <c r="F385" s="144">
        <v>0</v>
      </c>
      <c r="G385" s="144">
        <v>0</v>
      </c>
      <c r="H385" s="144">
        <v>0</v>
      </c>
      <c r="I385" s="144">
        <v>1</v>
      </c>
      <c r="J385" s="142"/>
      <c r="K385" s="142"/>
      <c r="L385" s="142"/>
    </row>
    <row r="386" spans="1:12" x14ac:dyDescent="0.25">
      <c r="A386" s="138"/>
      <c r="B386" s="138"/>
      <c r="C386" s="138"/>
      <c r="D386" s="143" t="s">
        <v>44</v>
      </c>
      <c r="E386" s="144">
        <v>1</v>
      </c>
      <c r="F386" s="144">
        <v>0</v>
      </c>
      <c r="G386" s="144">
        <v>0</v>
      </c>
      <c r="H386" s="144">
        <v>0</v>
      </c>
      <c r="I386" s="144">
        <v>1</v>
      </c>
      <c r="J386" s="142"/>
      <c r="K386" s="142"/>
      <c r="L386" s="142"/>
    </row>
    <row r="387" spans="1:12" x14ac:dyDescent="0.25">
      <c r="A387" s="138"/>
      <c r="B387" s="138"/>
      <c r="C387" s="138"/>
      <c r="D387" s="143" t="s">
        <v>24</v>
      </c>
      <c r="E387" s="144">
        <v>1</v>
      </c>
      <c r="F387" s="144">
        <v>0</v>
      </c>
      <c r="G387" s="144">
        <v>0</v>
      </c>
      <c r="H387" s="144">
        <v>0</v>
      </c>
      <c r="I387" s="144">
        <v>1</v>
      </c>
      <c r="J387" s="142"/>
      <c r="K387" s="142"/>
      <c r="L387" s="142"/>
    </row>
    <row r="388" spans="1:12" x14ac:dyDescent="0.25">
      <c r="A388" s="131" t="s">
        <v>482</v>
      </c>
      <c r="B388" s="132" t="s">
        <v>16</v>
      </c>
      <c r="C388" s="132" t="s">
        <v>21</v>
      </c>
      <c r="D388" s="133" t="s">
        <v>222</v>
      </c>
      <c r="E388" s="134"/>
      <c r="F388" s="134"/>
      <c r="G388" s="134"/>
      <c r="H388" s="134"/>
      <c r="I388" s="135"/>
      <c r="J388" s="136">
        <v>7</v>
      </c>
      <c r="K388" s="179"/>
      <c r="L388" s="137">
        <f>+ROUND(TRUNC(J388,2)*TRUNC(K388,2),2)</f>
        <v>0</v>
      </c>
    </row>
    <row r="389" spans="1:12" ht="20.100000000000001" customHeight="1" x14ac:dyDescent="0.25">
      <c r="A389" s="138"/>
      <c r="B389" s="138"/>
      <c r="C389" s="138"/>
      <c r="D389" s="139" t="s">
        <v>223</v>
      </c>
      <c r="E389" s="140"/>
      <c r="F389" s="140"/>
      <c r="G389" s="140"/>
      <c r="H389" s="140"/>
      <c r="I389" s="141"/>
      <c r="J389" s="142"/>
      <c r="K389" s="142"/>
      <c r="L389" s="142"/>
    </row>
    <row r="390" spans="1:12" x14ac:dyDescent="0.25">
      <c r="A390" s="138"/>
      <c r="B390" s="138"/>
      <c r="C390" s="138"/>
      <c r="D390" s="143" t="s">
        <v>34</v>
      </c>
      <c r="E390" s="144">
        <v>1</v>
      </c>
      <c r="F390" s="144">
        <v>0</v>
      </c>
      <c r="G390" s="144">
        <v>0</v>
      </c>
      <c r="H390" s="144">
        <v>0</v>
      </c>
      <c r="I390" s="144">
        <v>1</v>
      </c>
      <c r="J390" s="142"/>
      <c r="K390" s="142"/>
      <c r="L390" s="142"/>
    </row>
    <row r="391" spans="1:12" x14ac:dyDescent="0.25">
      <c r="A391" s="138"/>
      <c r="B391" s="138"/>
      <c r="C391" s="138"/>
      <c r="D391" s="143" t="s">
        <v>224</v>
      </c>
      <c r="E391" s="144">
        <v>1</v>
      </c>
      <c r="F391" s="144">
        <v>0</v>
      </c>
      <c r="G391" s="144">
        <v>0</v>
      </c>
      <c r="H391" s="144">
        <v>0</v>
      </c>
      <c r="I391" s="144">
        <v>1</v>
      </c>
      <c r="J391" s="142"/>
      <c r="K391" s="142"/>
      <c r="L391" s="142"/>
    </row>
    <row r="392" spans="1:12" x14ac:dyDescent="0.25">
      <c r="A392" s="138"/>
      <c r="B392" s="138"/>
      <c r="C392" s="138"/>
      <c r="D392" s="143" t="s">
        <v>32</v>
      </c>
      <c r="E392" s="144">
        <v>1</v>
      </c>
      <c r="F392" s="144">
        <v>0</v>
      </c>
      <c r="G392" s="144">
        <v>0</v>
      </c>
      <c r="H392" s="144">
        <v>0</v>
      </c>
      <c r="I392" s="144">
        <v>1</v>
      </c>
      <c r="J392" s="142"/>
      <c r="K392" s="142"/>
      <c r="L392" s="142"/>
    </row>
    <row r="393" spans="1:12" x14ac:dyDescent="0.25">
      <c r="A393" s="138"/>
      <c r="B393" s="138"/>
      <c r="C393" s="138"/>
      <c r="D393" s="143" t="s">
        <v>33</v>
      </c>
      <c r="E393" s="144">
        <v>1</v>
      </c>
      <c r="F393" s="144">
        <v>0</v>
      </c>
      <c r="G393" s="144">
        <v>0</v>
      </c>
      <c r="H393" s="144">
        <v>0</v>
      </c>
      <c r="I393" s="144">
        <v>1</v>
      </c>
      <c r="J393" s="142"/>
      <c r="K393" s="142"/>
      <c r="L393" s="142"/>
    </row>
    <row r="394" spans="1:12" x14ac:dyDescent="0.25">
      <c r="A394" s="138"/>
      <c r="B394" s="138"/>
      <c r="C394" s="138"/>
      <c r="D394" s="143" t="s">
        <v>36</v>
      </c>
      <c r="E394" s="144">
        <v>1</v>
      </c>
      <c r="F394" s="144">
        <v>0</v>
      </c>
      <c r="G394" s="144">
        <v>0</v>
      </c>
      <c r="H394" s="144">
        <v>0</v>
      </c>
      <c r="I394" s="144">
        <v>1</v>
      </c>
      <c r="J394" s="142"/>
      <c r="K394" s="142"/>
      <c r="L394" s="142"/>
    </row>
    <row r="395" spans="1:12" x14ac:dyDescent="0.25">
      <c r="A395" s="138"/>
      <c r="B395" s="138"/>
      <c r="C395" s="138"/>
      <c r="D395" s="143" t="s">
        <v>37</v>
      </c>
      <c r="E395" s="144">
        <v>1</v>
      </c>
      <c r="F395" s="144">
        <v>0</v>
      </c>
      <c r="G395" s="144">
        <v>0</v>
      </c>
      <c r="H395" s="144">
        <v>0</v>
      </c>
      <c r="I395" s="144">
        <v>1</v>
      </c>
      <c r="J395" s="142"/>
      <c r="K395" s="142"/>
      <c r="L395" s="142"/>
    </row>
    <row r="396" spans="1:12" x14ac:dyDescent="0.25">
      <c r="A396" s="138"/>
      <c r="B396" s="138"/>
      <c r="C396" s="138"/>
      <c r="D396" s="143" t="s">
        <v>38</v>
      </c>
      <c r="E396" s="144">
        <v>1</v>
      </c>
      <c r="F396" s="144">
        <v>0</v>
      </c>
      <c r="G396" s="144">
        <v>0</v>
      </c>
      <c r="H396" s="144">
        <v>0</v>
      </c>
      <c r="I396" s="144">
        <v>1</v>
      </c>
      <c r="J396" s="142"/>
      <c r="K396" s="142"/>
      <c r="L396" s="142"/>
    </row>
    <row r="397" spans="1:12" x14ac:dyDescent="0.25">
      <c r="A397" s="131" t="s">
        <v>483</v>
      </c>
      <c r="B397" s="132" t="s">
        <v>16</v>
      </c>
      <c r="C397" s="132" t="s">
        <v>46</v>
      </c>
      <c r="D397" s="133" t="s">
        <v>225</v>
      </c>
      <c r="E397" s="134"/>
      <c r="F397" s="134"/>
      <c r="G397" s="134"/>
      <c r="H397" s="134"/>
      <c r="I397" s="135"/>
      <c r="J397" s="136">
        <v>25.2</v>
      </c>
      <c r="K397" s="179"/>
      <c r="L397" s="137">
        <f>+ROUND(TRUNC(J397,2)*TRUNC(K397,2),2)</f>
        <v>0</v>
      </c>
    </row>
    <row r="398" spans="1:12" ht="69.95" customHeight="1" x14ac:dyDescent="0.25">
      <c r="A398" s="138"/>
      <c r="B398" s="138"/>
      <c r="C398" s="138"/>
      <c r="D398" s="139" t="s">
        <v>226</v>
      </c>
      <c r="E398" s="140"/>
      <c r="F398" s="140"/>
      <c r="G398" s="140"/>
      <c r="H398" s="140"/>
      <c r="I398" s="141"/>
      <c r="J398" s="142"/>
      <c r="K398" s="142"/>
      <c r="L398" s="142"/>
    </row>
    <row r="399" spans="1:12" x14ac:dyDescent="0.25">
      <c r="A399" s="138"/>
      <c r="B399" s="138"/>
      <c r="C399" s="138"/>
      <c r="D399" s="143" t="s">
        <v>49</v>
      </c>
      <c r="E399" s="144">
        <v>1</v>
      </c>
      <c r="F399" s="144">
        <v>2.5</v>
      </c>
      <c r="G399" s="144">
        <v>0</v>
      </c>
      <c r="H399" s="144">
        <v>0</v>
      </c>
      <c r="I399" s="144">
        <v>2.5</v>
      </c>
      <c r="J399" s="142"/>
      <c r="K399" s="142"/>
      <c r="L399" s="142"/>
    </row>
    <row r="400" spans="1:12" x14ac:dyDescent="0.25">
      <c r="A400" s="138"/>
      <c r="B400" s="138"/>
      <c r="C400" s="138"/>
      <c r="D400" s="143" t="s">
        <v>31</v>
      </c>
      <c r="E400" s="144">
        <v>1</v>
      </c>
      <c r="F400" s="144">
        <v>7.5</v>
      </c>
      <c r="G400" s="144">
        <v>0</v>
      </c>
      <c r="H400" s="144">
        <v>0</v>
      </c>
      <c r="I400" s="144">
        <v>7.5</v>
      </c>
      <c r="J400" s="142"/>
      <c r="K400" s="142"/>
      <c r="L400" s="142"/>
    </row>
    <row r="401" spans="1:12" x14ac:dyDescent="0.25">
      <c r="A401" s="138"/>
      <c r="B401" s="138"/>
      <c r="C401" s="138"/>
      <c r="D401" s="143" t="s">
        <v>89</v>
      </c>
      <c r="E401" s="144">
        <v>1</v>
      </c>
      <c r="F401" s="144">
        <v>1.7</v>
      </c>
      <c r="G401" s="144">
        <v>0</v>
      </c>
      <c r="H401" s="144">
        <v>0</v>
      </c>
      <c r="I401" s="144">
        <v>1.7</v>
      </c>
      <c r="J401" s="142"/>
      <c r="K401" s="142"/>
      <c r="L401" s="142"/>
    </row>
    <row r="402" spans="1:12" x14ac:dyDescent="0.25">
      <c r="A402" s="138"/>
      <c r="B402" s="138"/>
      <c r="C402" s="138"/>
      <c r="D402" s="143" t="s">
        <v>50</v>
      </c>
      <c r="E402" s="144">
        <v>1</v>
      </c>
      <c r="F402" s="144">
        <v>2.5</v>
      </c>
      <c r="G402" s="144">
        <v>0</v>
      </c>
      <c r="H402" s="144">
        <v>0</v>
      </c>
      <c r="I402" s="144">
        <v>2.5</v>
      </c>
      <c r="J402" s="142"/>
      <c r="K402" s="142"/>
      <c r="L402" s="142"/>
    </row>
    <row r="403" spans="1:12" x14ac:dyDescent="0.25">
      <c r="A403" s="138"/>
      <c r="B403" s="138"/>
      <c r="C403" s="138"/>
      <c r="D403" s="143" t="s">
        <v>90</v>
      </c>
      <c r="E403" s="144">
        <v>2</v>
      </c>
      <c r="F403" s="144">
        <v>5.5</v>
      </c>
      <c r="G403" s="144">
        <v>0</v>
      </c>
      <c r="H403" s="144">
        <v>0</v>
      </c>
      <c r="I403" s="144">
        <v>11</v>
      </c>
      <c r="J403" s="142"/>
      <c r="K403" s="142"/>
      <c r="L403" s="142"/>
    </row>
    <row r="404" spans="1:12" x14ac:dyDescent="0.25">
      <c r="A404" s="131" t="s">
        <v>484</v>
      </c>
      <c r="B404" s="132" t="s">
        <v>16</v>
      </c>
      <c r="C404" s="132" t="s">
        <v>21</v>
      </c>
      <c r="D404" s="133" t="s">
        <v>227</v>
      </c>
      <c r="E404" s="134"/>
      <c r="F404" s="134"/>
      <c r="G404" s="134"/>
      <c r="H404" s="134"/>
      <c r="I404" s="135"/>
      <c r="J404" s="136">
        <v>1</v>
      </c>
      <c r="K404" s="179"/>
      <c r="L404" s="137">
        <f>+ROUND(TRUNC(J404,2)*TRUNC(K404,2),2)</f>
        <v>0</v>
      </c>
    </row>
    <row r="405" spans="1:12" ht="330" customHeight="1" x14ac:dyDescent="0.25">
      <c r="A405" s="138"/>
      <c r="B405" s="138"/>
      <c r="C405" s="138"/>
      <c r="D405" s="139" t="s">
        <v>228</v>
      </c>
      <c r="E405" s="140"/>
      <c r="F405" s="140"/>
      <c r="G405" s="140"/>
      <c r="H405" s="140"/>
      <c r="I405" s="141"/>
      <c r="J405" s="142"/>
      <c r="K405" s="142"/>
      <c r="L405" s="142"/>
    </row>
    <row r="406" spans="1:12" x14ac:dyDescent="0.25">
      <c r="A406" s="138"/>
      <c r="B406" s="138"/>
      <c r="C406" s="138"/>
      <c r="D406" s="143" t="s">
        <v>229</v>
      </c>
      <c r="E406" s="144">
        <v>1</v>
      </c>
      <c r="F406" s="144">
        <v>0</v>
      </c>
      <c r="G406" s="144">
        <v>0</v>
      </c>
      <c r="H406" s="144">
        <v>0</v>
      </c>
      <c r="I406" s="144">
        <v>1</v>
      </c>
      <c r="J406" s="142"/>
      <c r="K406" s="142"/>
      <c r="L406" s="142"/>
    </row>
    <row r="407" spans="1:12" x14ac:dyDescent="0.25">
      <c r="A407" s="131" t="s">
        <v>485</v>
      </c>
      <c r="B407" s="132" t="s">
        <v>16</v>
      </c>
      <c r="C407" s="132" t="s">
        <v>21</v>
      </c>
      <c r="D407" s="133" t="s">
        <v>230</v>
      </c>
      <c r="E407" s="134"/>
      <c r="F407" s="134"/>
      <c r="G407" s="134"/>
      <c r="H407" s="134"/>
      <c r="I407" s="135"/>
      <c r="J407" s="136">
        <v>1</v>
      </c>
      <c r="K407" s="179"/>
      <c r="L407" s="137">
        <f>+ROUND(TRUNC(J407,2)*TRUNC(K407,2),2)</f>
        <v>0</v>
      </c>
    </row>
    <row r="408" spans="1:12" ht="45" customHeight="1" x14ac:dyDescent="0.25">
      <c r="A408" s="138"/>
      <c r="B408" s="138"/>
      <c r="C408" s="138"/>
      <c r="D408" s="139" t="s">
        <v>231</v>
      </c>
      <c r="E408" s="140"/>
      <c r="F408" s="140"/>
      <c r="G408" s="140"/>
      <c r="H408" s="140"/>
      <c r="I408" s="141"/>
      <c r="J408" s="142"/>
      <c r="K408" s="142"/>
      <c r="L408" s="142"/>
    </row>
    <row r="409" spans="1:12" x14ac:dyDescent="0.25">
      <c r="A409" s="138"/>
      <c r="B409" s="138"/>
      <c r="C409" s="138"/>
      <c r="D409" s="145"/>
      <c r="E409" s="144">
        <v>1</v>
      </c>
      <c r="F409" s="144">
        <v>0</v>
      </c>
      <c r="G409" s="144">
        <v>0</v>
      </c>
      <c r="H409" s="144">
        <v>0</v>
      </c>
      <c r="I409" s="144">
        <v>1</v>
      </c>
      <c r="J409" s="142"/>
      <c r="K409" s="142"/>
      <c r="L409" s="142"/>
    </row>
    <row r="410" spans="1:12" x14ac:dyDescent="0.25">
      <c r="A410" s="131" t="s">
        <v>486</v>
      </c>
      <c r="B410" s="132" t="s">
        <v>16</v>
      </c>
      <c r="C410" s="132" t="s">
        <v>21</v>
      </c>
      <c r="D410" s="133" t="s">
        <v>232</v>
      </c>
      <c r="E410" s="134"/>
      <c r="F410" s="134"/>
      <c r="G410" s="134"/>
      <c r="H410" s="134"/>
      <c r="I410" s="135"/>
      <c r="J410" s="136">
        <v>1</v>
      </c>
      <c r="K410" s="179"/>
      <c r="L410" s="137">
        <f>+ROUND(TRUNC(J410,2)*TRUNC(K410,2),2)</f>
        <v>0</v>
      </c>
    </row>
    <row r="411" spans="1:12" ht="45" customHeight="1" x14ac:dyDescent="0.25">
      <c r="A411" s="138"/>
      <c r="B411" s="138"/>
      <c r="C411" s="138"/>
      <c r="D411" s="139" t="s">
        <v>233</v>
      </c>
      <c r="E411" s="140"/>
      <c r="F411" s="140"/>
      <c r="G411" s="140"/>
      <c r="H411" s="140"/>
      <c r="I411" s="141"/>
      <c r="J411" s="142"/>
      <c r="K411" s="142"/>
      <c r="L411" s="142"/>
    </row>
    <row r="412" spans="1:12" x14ac:dyDescent="0.25">
      <c r="A412" s="138"/>
      <c r="B412" s="138"/>
      <c r="C412" s="138"/>
      <c r="D412" s="145"/>
      <c r="E412" s="144">
        <v>1</v>
      </c>
      <c r="F412" s="144">
        <v>0</v>
      </c>
      <c r="G412" s="144">
        <v>0</v>
      </c>
      <c r="H412" s="144">
        <v>0</v>
      </c>
      <c r="I412" s="144">
        <v>1</v>
      </c>
      <c r="J412" s="142"/>
      <c r="K412" s="142"/>
      <c r="L412" s="142"/>
    </row>
    <row r="413" spans="1:12" ht="22.5" customHeight="1" x14ac:dyDescent="0.25">
      <c r="A413" s="131" t="s">
        <v>487</v>
      </c>
      <c r="B413" s="132" t="s">
        <v>16</v>
      </c>
      <c r="C413" s="132" t="s">
        <v>21</v>
      </c>
      <c r="D413" s="133" t="s">
        <v>234</v>
      </c>
      <c r="E413" s="134"/>
      <c r="F413" s="134"/>
      <c r="G413" s="134"/>
      <c r="H413" s="134"/>
      <c r="I413" s="135"/>
      <c r="J413" s="136">
        <v>1</v>
      </c>
      <c r="K413" s="179"/>
      <c r="L413" s="137">
        <f>+ROUND(TRUNC(J413,2)*TRUNC(K413,2),2)</f>
        <v>0</v>
      </c>
    </row>
    <row r="414" spans="1:12" ht="45" customHeight="1" x14ac:dyDescent="0.25">
      <c r="A414" s="138"/>
      <c r="B414" s="138"/>
      <c r="C414" s="138"/>
      <c r="D414" s="139" t="s">
        <v>235</v>
      </c>
      <c r="E414" s="140"/>
      <c r="F414" s="140"/>
      <c r="G414" s="140"/>
      <c r="H414" s="140"/>
      <c r="I414" s="141"/>
      <c r="J414" s="142"/>
      <c r="K414" s="142"/>
      <c r="L414" s="142"/>
    </row>
    <row r="415" spans="1:12" x14ac:dyDescent="0.25">
      <c r="A415" s="138"/>
      <c r="B415" s="138"/>
      <c r="C415" s="138"/>
      <c r="D415" s="145"/>
      <c r="E415" s="144">
        <v>1</v>
      </c>
      <c r="F415" s="144">
        <v>0</v>
      </c>
      <c r="G415" s="144">
        <v>0</v>
      </c>
      <c r="H415" s="144">
        <v>0</v>
      </c>
      <c r="I415" s="144">
        <v>1</v>
      </c>
      <c r="J415" s="142"/>
      <c r="K415" s="142"/>
      <c r="L415" s="142"/>
    </row>
    <row r="416" spans="1:12" ht="22.5" customHeight="1" x14ac:dyDescent="0.25">
      <c r="A416" s="131" t="s">
        <v>488</v>
      </c>
      <c r="B416" s="132" t="s">
        <v>16</v>
      </c>
      <c r="C416" s="132" t="s">
        <v>21</v>
      </c>
      <c r="D416" s="133" t="s">
        <v>236</v>
      </c>
      <c r="E416" s="134"/>
      <c r="F416" s="134"/>
      <c r="G416" s="134"/>
      <c r="H416" s="134"/>
      <c r="I416" s="135"/>
      <c r="J416" s="136">
        <v>8</v>
      </c>
      <c r="K416" s="179"/>
      <c r="L416" s="137">
        <f>+ROUND(TRUNC(J416,2)*TRUNC(K416,2),2)</f>
        <v>0</v>
      </c>
    </row>
    <row r="417" spans="1:12" ht="45" customHeight="1" x14ac:dyDescent="0.25">
      <c r="A417" s="138"/>
      <c r="B417" s="138"/>
      <c r="C417" s="138"/>
      <c r="D417" s="139" t="s">
        <v>237</v>
      </c>
      <c r="E417" s="140"/>
      <c r="F417" s="140"/>
      <c r="G417" s="140"/>
      <c r="H417" s="140"/>
      <c r="I417" s="141"/>
      <c r="J417" s="142"/>
      <c r="K417" s="142"/>
      <c r="L417" s="142"/>
    </row>
    <row r="418" spans="1:12" x14ac:dyDescent="0.25">
      <c r="A418" s="138"/>
      <c r="B418" s="138"/>
      <c r="C418" s="138"/>
      <c r="D418" s="143" t="s">
        <v>238</v>
      </c>
      <c r="E418" s="144">
        <v>1</v>
      </c>
      <c r="F418" s="144">
        <v>0</v>
      </c>
      <c r="G418" s="144">
        <v>0</v>
      </c>
      <c r="H418" s="144">
        <v>0</v>
      </c>
      <c r="I418" s="144">
        <v>1</v>
      </c>
      <c r="J418" s="142"/>
      <c r="K418" s="142"/>
      <c r="L418" s="142"/>
    </row>
    <row r="419" spans="1:12" x14ac:dyDescent="0.25">
      <c r="A419" s="138"/>
      <c r="B419" s="138"/>
      <c r="C419" s="138"/>
      <c r="D419" s="143" t="s">
        <v>239</v>
      </c>
      <c r="E419" s="144">
        <v>1</v>
      </c>
      <c r="F419" s="144">
        <v>0</v>
      </c>
      <c r="G419" s="144">
        <v>0</v>
      </c>
      <c r="H419" s="144">
        <v>0</v>
      </c>
      <c r="I419" s="144">
        <v>1</v>
      </c>
      <c r="J419" s="142"/>
      <c r="K419" s="142"/>
      <c r="L419" s="142"/>
    </row>
    <row r="420" spans="1:12" x14ac:dyDescent="0.25">
      <c r="A420" s="138"/>
      <c r="B420" s="138"/>
      <c r="C420" s="138"/>
      <c r="D420" s="143" t="s">
        <v>240</v>
      </c>
      <c r="E420" s="144">
        <v>1</v>
      </c>
      <c r="F420" s="144">
        <v>0</v>
      </c>
      <c r="G420" s="144">
        <v>0</v>
      </c>
      <c r="H420" s="144">
        <v>0</v>
      </c>
      <c r="I420" s="144">
        <v>1</v>
      </c>
      <c r="J420" s="142"/>
      <c r="K420" s="142"/>
      <c r="L420" s="142"/>
    </row>
    <row r="421" spans="1:12" x14ac:dyDescent="0.25">
      <c r="A421" s="138"/>
      <c r="B421" s="138"/>
      <c r="C421" s="138"/>
      <c r="D421" s="143" t="s">
        <v>241</v>
      </c>
      <c r="E421" s="144">
        <v>1</v>
      </c>
      <c r="F421" s="144">
        <v>0</v>
      </c>
      <c r="G421" s="144">
        <v>0</v>
      </c>
      <c r="H421" s="144">
        <v>0</v>
      </c>
      <c r="I421" s="144">
        <v>1</v>
      </c>
      <c r="J421" s="142"/>
      <c r="K421" s="142"/>
      <c r="L421" s="142"/>
    </row>
    <row r="422" spans="1:12" x14ac:dyDescent="0.25">
      <c r="A422" s="138"/>
      <c r="B422" s="138"/>
      <c r="C422" s="138"/>
      <c r="D422" s="143" t="s">
        <v>242</v>
      </c>
      <c r="E422" s="144">
        <v>1</v>
      </c>
      <c r="F422" s="144">
        <v>0</v>
      </c>
      <c r="G422" s="144">
        <v>0</v>
      </c>
      <c r="H422" s="144">
        <v>0</v>
      </c>
      <c r="I422" s="144">
        <v>1</v>
      </c>
      <c r="J422" s="142"/>
      <c r="K422" s="142"/>
      <c r="L422" s="142"/>
    </row>
    <row r="423" spans="1:12" x14ac:dyDescent="0.25">
      <c r="A423" s="138"/>
      <c r="B423" s="138"/>
      <c r="C423" s="138"/>
      <c r="D423" s="143" t="s">
        <v>243</v>
      </c>
      <c r="E423" s="144">
        <v>1</v>
      </c>
      <c r="F423" s="144">
        <v>0</v>
      </c>
      <c r="G423" s="144">
        <v>0</v>
      </c>
      <c r="H423" s="144">
        <v>0</v>
      </c>
      <c r="I423" s="144">
        <v>1</v>
      </c>
      <c r="J423" s="142"/>
      <c r="K423" s="142"/>
      <c r="L423" s="142"/>
    </row>
    <row r="424" spans="1:12" x14ac:dyDescent="0.25">
      <c r="A424" s="138"/>
      <c r="B424" s="138"/>
      <c r="C424" s="138"/>
      <c r="D424" s="143" t="s">
        <v>244</v>
      </c>
      <c r="E424" s="144">
        <v>2</v>
      </c>
      <c r="F424" s="144">
        <v>0</v>
      </c>
      <c r="G424" s="144">
        <v>0</v>
      </c>
      <c r="H424" s="144">
        <v>0</v>
      </c>
      <c r="I424" s="144">
        <v>2</v>
      </c>
      <c r="J424" s="142"/>
      <c r="K424" s="142"/>
      <c r="L424" s="142"/>
    </row>
    <row r="425" spans="1:12" x14ac:dyDescent="0.25">
      <c r="A425" s="131" t="s">
        <v>489</v>
      </c>
      <c r="B425" s="132" t="s">
        <v>16</v>
      </c>
      <c r="C425" s="132" t="s">
        <v>21</v>
      </c>
      <c r="D425" s="133" t="s">
        <v>245</v>
      </c>
      <c r="E425" s="134"/>
      <c r="F425" s="134"/>
      <c r="G425" s="134"/>
      <c r="H425" s="134"/>
      <c r="I425" s="135"/>
      <c r="J425" s="136">
        <v>1</v>
      </c>
      <c r="K425" s="179"/>
      <c r="L425" s="137">
        <f>+ROUND(TRUNC(J425,2)*TRUNC(K425,2),2)</f>
        <v>0</v>
      </c>
    </row>
    <row r="426" spans="1:12" ht="103.5" customHeight="1" x14ac:dyDescent="0.25">
      <c r="A426" s="138"/>
      <c r="B426" s="138"/>
      <c r="C426" s="138"/>
      <c r="D426" s="139" t="s">
        <v>246</v>
      </c>
      <c r="E426" s="140"/>
      <c r="F426" s="140"/>
      <c r="G426" s="140"/>
      <c r="H426" s="140"/>
      <c r="I426" s="141"/>
      <c r="J426" s="142"/>
      <c r="K426" s="142"/>
      <c r="L426" s="142"/>
    </row>
    <row r="427" spans="1:12" x14ac:dyDescent="0.25">
      <c r="A427" s="138"/>
      <c r="B427" s="138"/>
      <c r="C427" s="138"/>
      <c r="D427" s="143" t="s">
        <v>247</v>
      </c>
      <c r="E427" s="144">
        <v>1</v>
      </c>
      <c r="F427" s="144">
        <v>0</v>
      </c>
      <c r="G427" s="144">
        <v>0</v>
      </c>
      <c r="H427" s="144">
        <v>0</v>
      </c>
      <c r="I427" s="144">
        <v>1</v>
      </c>
      <c r="J427" s="142"/>
      <c r="K427" s="142"/>
      <c r="L427" s="142"/>
    </row>
    <row r="428" spans="1:12" x14ac:dyDescent="0.25">
      <c r="A428" s="131" t="s">
        <v>490</v>
      </c>
      <c r="B428" s="132" t="s">
        <v>16</v>
      </c>
      <c r="C428" s="132" t="s">
        <v>21</v>
      </c>
      <c r="D428" s="133" t="s">
        <v>248</v>
      </c>
      <c r="E428" s="134"/>
      <c r="F428" s="134"/>
      <c r="G428" s="134"/>
      <c r="H428" s="134"/>
      <c r="I428" s="135"/>
      <c r="J428" s="136">
        <v>3</v>
      </c>
      <c r="K428" s="179"/>
      <c r="L428" s="137">
        <f>+ROUND(TRUNC(J428,2)*TRUNC(K428,2),2)</f>
        <v>0</v>
      </c>
    </row>
    <row r="429" spans="1:12" ht="174" customHeight="1" x14ac:dyDescent="0.25">
      <c r="A429" s="138"/>
      <c r="B429" s="138"/>
      <c r="C429" s="138"/>
      <c r="D429" s="139" t="s">
        <v>249</v>
      </c>
      <c r="E429" s="140"/>
      <c r="F429" s="140"/>
      <c r="G429" s="140"/>
      <c r="H429" s="140"/>
      <c r="I429" s="141"/>
      <c r="J429" s="142"/>
      <c r="K429" s="142"/>
      <c r="L429" s="142"/>
    </row>
    <row r="430" spans="1:12" x14ac:dyDescent="0.25">
      <c r="A430" s="138"/>
      <c r="B430" s="138"/>
      <c r="C430" s="138"/>
      <c r="D430" s="143" t="s">
        <v>30</v>
      </c>
      <c r="E430" s="144">
        <v>1</v>
      </c>
      <c r="F430" s="144">
        <v>0</v>
      </c>
      <c r="G430" s="144">
        <v>0</v>
      </c>
      <c r="H430" s="144">
        <v>0</v>
      </c>
      <c r="I430" s="144">
        <v>1</v>
      </c>
      <c r="J430" s="142"/>
      <c r="K430" s="142"/>
      <c r="L430" s="142"/>
    </row>
    <row r="431" spans="1:12" x14ac:dyDescent="0.25">
      <c r="A431" s="138"/>
      <c r="B431" s="138"/>
      <c r="C431" s="138"/>
      <c r="D431" s="143" t="s">
        <v>250</v>
      </c>
      <c r="E431" s="144">
        <v>1</v>
      </c>
      <c r="F431" s="144">
        <v>0</v>
      </c>
      <c r="G431" s="144">
        <v>0</v>
      </c>
      <c r="H431" s="144">
        <v>0</v>
      </c>
      <c r="I431" s="144">
        <v>1</v>
      </c>
      <c r="J431" s="142"/>
      <c r="K431" s="142"/>
      <c r="L431" s="142"/>
    </row>
    <row r="432" spans="1:12" x14ac:dyDescent="0.25">
      <c r="A432" s="138"/>
      <c r="B432" s="138"/>
      <c r="C432" s="138"/>
      <c r="D432" s="143" t="s">
        <v>90</v>
      </c>
      <c r="E432" s="144">
        <v>1</v>
      </c>
      <c r="F432" s="144">
        <v>0</v>
      </c>
      <c r="G432" s="144">
        <v>0</v>
      </c>
      <c r="H432" s="144">
        <v>0</v>
      </c>
      <c r="I432" s="144">
        <v>1</v>
      </c>
      <c r="J432" s="142"/>
      <c r="K432" s="142"/>
      <c r="L432" s="142"/>
    </row>
    <row r="433" spans="1:12" x14ac:dyDescent="0.25">
      <c r="A433" s="131" t="s">
        <v>491</v>
      </c>
      <c r="B433" s="132" t="s">
        <v>16</v>
      </c>
      <c r="C433" s="132" t="s">
        <v>21</v>
      </c>
      <c r="D433" s="133" t="s">
        <v>251</v>
      </c>
      <c r="E433" s="134"/>
      <c r="F433" s="134"/>
      <c r="G433" s="134"/>
      <c r="H433" s="134"/>
      <c r="I433" s="135"/>
      <c r="J433" s="136">
        <v>1</v>
      </c>
      <c r="K433" s="179"/>
      <c r="L433" s="137">
        <f>+ROUND(TRUNC(J433,2)*TRUNC(K433,2),2)</f>
        <v>0</v>
      </c>
    </row>
    <row r="434" spans="1:12" ht="45" customHeight="1" x14ac:dyDescent="0.25">
      <c r="A434" s="138"/>
      <c r="B434" s="138"/>
      <c r="C434" s="138"/>
      <c r="D434" s="139" t="s">
        <v>252</v>
      </c>
      <c r="E434" s="140"/>
      <c r="F434" s="140"/>
      <c r="G434" s="140"/>
      <c r="H434" s="140"/>
      <c r="I434" s="141"/>
      <c r="J434" s="142"/>
      <c r="K434" s="142"/>
      <c r="L434" s="142"/>
    </row>
    <row r="435" spans="1:12" x14ac:dyDescent="0.25">
      <c r="A435" s="138"/>
      <c r="B435" s="138"/>
      <c r="C435" s="138"/>
      <c r="D435" s="145"/>
      <c r="E435" s="144">
        <v>1</v>
      </c>
      <c r="F435" s="144">
        <v>0</v>
      </c>
      <c r="G435" s="144">
        <v>0</v>
      </c>
      <c r="H435" s="144">
        <v>0</v>
      </c>
      <c r="I435" s="144">
        <v>1</v>
      </c>
      <c r="J435" s="142"/>
      <c r="K435" s="142"/>
      <c r="L435" s="142"/>
    </row>
    <row r="436" spans="1:12" x14ac:dyDescent="0.25">
      <c r="A436" s="131" t="s">
        <v>601</v>
      </c>
      <c r="B436" s="132" t="s">
        <v>16</v>
      </c>
      <c r="C436" s="132" t="s">
        <v>21</v>
      </c>
      <c r="D436" s="133" t="s">
        <v>602</v>
      </c>
      <c r="E436" s="134"/>
      <c r="F436" s="134"/>
      <c r="G436" s="134"/>
      <c r="H436" s="134"/>
      <c r="I436" s="135"/>
      <c r="J436" s="136">
        <v>8</v>
      </c>
      <c r="K436" s="179"/>
      <c r="L436" s="137">
        <f>+ROUND(TRUNC(J436,2)*TRUNC(K436,2),2)</f>
        <v>0</v>
      </c>
    </row>
    <row r="437" spans="1:12" ht="131.25" customHeight="1" x14ac:dyDescent="0.25">
      <c r="A437" s="138"/>
      <c r="B437" s="138"/>
      <c r="C437" s="138"/>
      <c r="D437" s="139" t="s">
        <v>603</v>
      </c>
      <c r="E437" s="140"/>
      <c r="F437" s="140"/>
      <c r="G437" s="140"/>
      <c r="H437" s="140"/>
      <c r="I437" s="141"/>
      <c r="J437" s="142"/>
      <c r="K437" s="142"/>
      <c r="L437" s="142"/>
    </row>
    <row r="438" spans="1:12" x14ac:dyDescent="0.25">
      <c r="A438" s="138"/>
      <c r="B438" s="138"/>
      <c r="C438" s="138"/>
      <c r="D438" s="143" t="s">
        <v>91</v>
      </c>
      <c r="E438" s="144">
        <v>1</v>
      </c>
      <c r="F438" s="144">
        <v>0</v>
      </c>
      <c r="G438" s="144">
        <v>0</v>
      </c>
      <c r="H438" s="144">
        <v>0</v>
      </c>
      <c r="I438" s="144">
        <v>1</v>
      </c>
      <c r="J438" s="142"/>
      <c r="K438" s="142"/>
      <c r="L438" s="142"/>
    </row>
    <row r="439" spans="1:12" x14ac:dyDescent="0.25">
      <c r="A439" s="138"/>
      <c r="B439" s="138"/>
      <c r="C439" s="138"/>
      <c r="D439" s="143" t="s">
        <v>92</v>
      </c>
      <c r="E439" s="144">
        <v>1</v>
      </c>
      <c r="F439" s="144">
        <v>0</v>
      </c>
      <c r="G439" s="144">
        <v>0</v>
      </c>
      <c r="H439" s="144">
        <v>0</v>
      </c>
      <c r="I439" s="144">
        <v>1</v>
      </c>
      <c r="J439" s="142"/>
      <c r="K439" s="142"/>
      <c r="L439" s="142"/>
    </row>
    <row r="440" spans="1:12" x14ac:dyDescent="0.25">
      <c r="A440" s="138"/>
      <c r="B440" s="138"/>
      <c r="C440" s="138"/>
      <c r="D440" s="143" t="s">
        <v>93</v>
      </c>
      <c r="E440" s="144">
        <v>1</v>
      </c>
      <c r="F440" s="144">
        <v>0</v>
      </c>
      <c r="G440" s="144">
        <v>0</v>
      </c>
      <c r="H440" s="144">
        <v>0</v>
      </c>
      <c r="I440" s="144">
        <v>1</v>
      </c>
      <c r="J440" s="142"/>
      <c r="K440" s="142"/>
      <c r="L440" s="142"/>
    </row>
    <row r="441" spans="1:12" x14ac:dyDescent="0.25">
      <c r="A441" s="138"/>
      <c r="B441" s="138"/>
      <c r="C441" s="138"/>
      <c r="D441" s="143" t="s">
        <v>94</v>
      </c>
      <c r="E441" s="144">
        <v>1</v>
      </c>
      <c r="F441" s="144">
        <v>0</v>
      </c>
      <c r="G441" s="144">
        <v>0</v>
      </c>
      <c r="H441" s="144">
        <v>0</v>
      </c>
      <c r="I441" s="144">
        <v>1</v>
      </c>
      <c r="J441" s="142"/>
      <c r="K441" s="142"/>
      <c r="L441" s="142"/>
    </row>
    <row r="442" spans="1:12" x14ac:dyDescent="0.25">
      <c r="A442" s="138"/>
      <c r="B442" s="138"/>
      <c r="C442" s="138"/>
      <c r="D442" s="143" t="s">
        <v>95</v>
      </c>
      <c r="E442" s="144">
        <v>1</v>
      </c>
      <c r="F442" s="144">
        <v>0</v>
      </c>
      <c r="G442" s="144">
        <v>0</v>
      </c>
      <c r="H442" s="144">
        <v>0</v>
      </c>
      <c r="I442" s="144">
        <v>1</v>
      </c>
      <c r="J442" s="142"/>
      <c r="K442" s="142"/>
      <c r="L442" s="142"/>
    </row>
    <row r="443" spans="1:12" x14ac:dyDescent="0.25">
      <c r="A443" s="138"/>
      <c r="B443" s="138"/>
      <c r="C443" s="138"/>
      <c r="D443" s="143" t="s">
        <v>96</v>
      </c>
      <c r="E443" s="144">
        <v>1</v>
      </c>
      <c r="F443" s="144">
        <v>0</v>
      </c>
      <c r="G443" s="144">
        <v>0</v>
      </c>
      <c r="H443" s="144">
        <v>0</v>
      </c>
      <c r="I443" s="144">
        <v>1</v>
      </c>
      <c r="J443" s="142"/>
      <c r="K443" s="142"/>
      <c r="L443" s="142"/>
    </row>
    <row r="444" spans="1:12" x14ac:dyDescent="0.25">
      <c r="A444" s="138"/>
      <c r="B444" s="138"/>
      <c r="C444" s="138"/>
      <c r="D444" s="143" t="s">
        <v>97</v>
      </c>
      <c r="E444" s="144">
        <v>1</v>
      </c>
      <c r="F444" s="144">
        <v>0</v>
      </c>
      <c r="G444" s="144">
        <v>0</v>
      </c>
      <c r="H444" s="144">
        <v>0</v>
      </c>
      <c r="I444" s="144">
        <v>1</v>
      </c>
      <c r="J444" s="142"/>
      <c r="K444" s="142"/>
      <c r="L444" s="142"/>
    </row>
    <row r="445" spans="1:12" x14ac:dyDescent="0.25">
      <c r="A445" s="138"/>
      <c r="B445" s="138"/>
      <c r="C445" s="138"/>
      <c r="D445" s="143" t="s">
        <v>98</v>
      </c>
      <c r="E445" s="144">
        <v>1</v>
      </c>
      <c r="F445" s="144">
        <v>0</v>
      </c>
      <c r="G445" s="144">
        <v>0</v>
      </c>
      <c r="H445" s="144">
        <v>0</v>
      </c>
      <c r="I445" s="144">
        <v>1</v>
      </c>
      <c r="J445" s="142"/>
      <c r="K445" s="142"/>
      <c r="L445" s="142"/>
    </row>
    <row r="446" spans="1:12" x14ac:dyDescent="0.25">
      <c r="A446" s="131" t="s">
        <v>604</v>
      </c>
      <c r="B446" s="132" t="s">
        <v>16</v>
      </c>
      <c r="C446" s="132" t="s">
        <v>17</v>
      </c>
      <c r="D446" s="133" t="s">
        <v>605</v>
      </c>
      <c r="E446" s="134"/>
      <c r="F446" s="134"/>
      <c r="G446" s="134"/>
      <c r="H446" s="134"/>
      <c r="I446" s="135"/>
      <c r="J446" s="136">
        <v>81.649999999999991</v>
      </c>
      <c r="K446" s="179"/>
      <c r="L446" s="137">
        <f>+ROUND(TRUNC(J446,2)*TRUNC(K446,2),2)</f>
        <v>0</v>
      </c>
    </row>
    <row r="447" spans="1:12" ht="241.5" customHeight="1" x14ac:dyDescent="0.25">
      <c r="A447" s="138"/>
      <c r="B447" s="138"/>
      <c r="C447" s="138"/>
      <c r="D447" s="139" t="s">
        <v>606</v>
      </c>
      <c r="E447" s="140"/>
      <c r="F447" s="140"/>
      <c r="G447" s="140"/>
      <c r="H447" s="140"/>
      <c r="I447" s="141"/>
      <c r="J447" s="142"/>
      <c r="K447" s="142"/>
      <c r="L447" s="142"/>
    </row>
    <row r="448" spans="1:12" x14ac:dyDescent="0.25">
      <c r="A448" s="138"/>
      <c r="B448" s="138"/>
      <c r="C448" s="138"/>
      <c r="D448" s="143" t="s">
        <v>591</v>
      </c>
      <c r="E448" s="144">
        <v>0</v>
      </c>
      <c r="F448" s="144">
        <v>14</v>
      </c>
      <c r="G448" s="144">
        <v>0</v>
      </c>
      <c r="H448" s="144">
        <v>2.2999999999999998</v>
      </c>
      <c r="I448" s="144">
        <v>32.199999999999996</v>
      </c>
      <c r="J448" s="142"/>
      <c r="K448" s="142"/>
      <c r="L448" s="142"/>
    </row>
    <row r="449" spans="1:12" x14ac:dyDescent="0.25">
      <c r="A449" s="138"/>
      <c r="B449" s="138"/>
      <c r="C449" s="138"/>
      <c r="D449" s="143" t="s">
        <v>592</v>
      </c>
      <c r="E449" s="144">
        <v>0</v>
      </c>
      <c r="F449" s="144">
        <v>14</v>
      </c>
      <c r="G449" s="144">
        <v>0</v>
      </c>
      <c r="H449" s="144">
        <v>2.2999999999999998</v>
      </c>
      <c r="I449" s="144">
        <v>32.199999999999996</v>
      </c>
      <c r="J449" s="142"/>
      <c r="K449" s="142"/>
      <c r="L449" s="142"/>
    </row>
    <row r="450" spans="1:12" x14ac:dyDescent="0.25">
      <c r="A450" s="138"/>
      <c r="B450" s="138"/>
      <c r="C450" s="138"/>
      <c r="D450" s="143" t="s">
        <v>31</v>
      </c>
      <c r="E450" s="144">
        <v>0</v>
      </c>
      <c r="F450" s="144">
        <v>7.5</v>
      </c>
      <c r="G450" s="144">
        <v>0</v>
      </c>
      <c r="H450" s="144">
        <v>2.2999999999999998</v>
      </c>
      <c r="I450" s="144">
        <v>17.25</v>
      </c>
      <c r="J450" s="147"/>
      <c r="K450" s="147"/>
      <c r="L450" s="147"/>
    </row>
    <row r="451" spans="1:12" x14ac:dyDescent="0.25">
      <c r="A451" s="148"/>
      <c r="B451" s="149" t="s">
        <v>593</v>
      </c>
      <c r="C451" s="148"/>
      <c r="D451" s="150"/>
      <c r="E451" s="151"/>
      <c r="F451" s="152"/>
      <c r="G451" s="152"/>
      <c r="H451" s="152"/>
      <c r="I451" s="153" t="s">
        <v>253</v>
      </c>
      <c r="J451" s="151"/>
      <c r="K451" s="2"/>
      <c r="L451" s="3">
        <f>SUM(L383:L450)</f>
        <v>0</v>
      </c>
    </row>
    <row r="452" spans="1:12" ht="22.5" customHeight="1" x14ac:dyDescent="0.25">
      <c r="A452" s="125" t="s">
        <v>492</v>
      </c>
      <c r="B452" s="126" t="s">
        <v>12</v>
      </c>
      <c r="C452" s="125" t="s">
        <v>13</v>
      </c>
      <c r="D452" s="127" t="s">
        <v>254</v>
      </c>
      <c r="E452" s="128"/>
      <c r="F452" s="128"/>
      <c r="G452" s="128"/>
      <c r="H452" s="128"/>
      <c r="I452" s="129"/>
      <c r="J452" s="130"/>
      <c r="K452" s="130"/>
      <c r="L452" s="130"/>
    </row>
    <row r="453" spans="1:12" ht="22.5" customHeight="1" x14ac:dyDescent="0.25">
      <c r="A453" s="131" t="s">
        <v>493</v>
      </c>
      <c r="B453" s="132" t="s">
        <v>16</v>
      </c>
      <c r="C453" s="132" t="s">
        <v>17</v>
      </c>
      <c r="D453" s="133" t="s">
        <v>255</v>
      </c>
      <c r="E453" s="134"/>
      <c r="F453" s="134"/>
      <c r="G453" s="134"/>
      <c r="H453" s="134"/>
      <c r="I453" s="135"/>
      <c r="J453" s="136">
        <v>558.37999999999988</v>
      </c>
      <c r="K453" s="179"/>
      <c r="L453" s="137">
        <f>+ROUND(TRUNC(J453,2)*TRUNC(K453,2),2)</f>
        <v>0</v>
      </c>
    </row>
    <row r="454" spans="1:12" ht="107.25" customHeight="1" x14ac:dyDescent="0.25">
      <c r="A454" s="138"/>
      <c r="B454" s="138"/>
      <c r="C454" s="138"/>
      <c r="D454" s="139" t="s">
        <v>256</v>
      </c>
      <c r="E454" s="140"/>
      <c r="F454" s="140"/>
      <c r="G454" s="140"/>
      <c r="H454" s="140"/>
      <c r="I454" s="141"/>
      <c r="J454" s="142"/>
      <c r="K454" s="142"/>
      <c r="L454" s="142"/>
    </row>
    <row r="455" spans="1:12" x14ac:dyDescent="0.25">
      <c r="A455" s="138"/>
      <c r="B455" s="138"/>
      <c r="C455" s="138"/>
      <c r="D455" s="143" t="s">
        <v>24</v>
      </c>
      <c r="E455" s="144">
        <v>0</v>
      </c>
      <c r="F455" s="144">
        <v>92</v>
      </c>
      <c r="G455" s="144">
        <v>0</v>
      </c>
      <c r="H455" s="144">
        <v>2.8</v>
      </c>
      <c r="I455" s="144">
        <v>257.59999999999997</v>
      </c>
      <c r="J455" s="142"/>
      <c r="K455" s="142"/>
      <c r="L455" s="142"/>
    </row>
    <row r="456" spans="1:12" x14ac:dyDescent="0.25">
      <c r="A456" s="138"/>
      <c r="B456" s="138"/>
      <c r="C456" s="138"/>
      <c r="D456" s="143" t="s">
        <v>195</v>
      </c>
      <c r="E456" s="144">
        <v>-17</v>
      </c>
      <c r="F456" s="144">
        <v>0</v>
      </c>
      <c r="G456" s="144">
        <v>1</v>
      </c>
      <c r="H456" s="144">
        <v>2.1</v>
      </c>
      <c r="I456" s="144">
        <v>-35.700000000000003</v>
      </c>
      <c r="J456" s="142"/>
      <c r="K456" s="142"/>
      <c r="L456" s="142"/>
    </row>
    <row r="457" spans="1:12" x14ac:dyDescent="0.25">
      <c r="A457" s="138"/>
      <c r="B457" s="138"/>
      <c r="C457" s="138"/>
      <c r="D457" s="143" t="s">
        <v>196</v>
      </c>
      <c r="E457" s="144">
        <v>-4</v>
      </c>
      <c r="F457" s="144">
        <v>0</v>
      </c>
      <c r="G457" s="144">
        <v>1.1499999999999999</v>
      </c>
      <c r="H457" s="144">
        <v>2.1</v>
      </c>
      <c r="I457" s="144">
        <v>-9.66</v>
      </c>
      <c r="J457" s="142"/>
      <c r="K457" s="142"/>
      <c r="L457" s="142"/>
    </row>
    <row r="458" spans="1:12" x14ac:dyDescent="0.25">
      <c r="A458" s="138"/>
      <c r="B458" s="138"/>
      <c r="C458" s="138"/>
      <c r="D458" s="143" t="s">
        <v>197</v>
      </c>
      <c r="E458" s="144">
        <v>-4</v>
      </c>
      <c r="F458" s="144">
        <v>0</v>
      </c>
      <c r="G458" s="144">
        <v>1.1000000000000001</v>
      </c>
      <c r="H458" s="144">
        <v>1</v>
      </c>
      <c r="I458" s="144">
        <v>-4.4000000000000004</v>
      </c>
      <c r="J458" s="142"/>
      <c r="K458" s="142"/>
      <c r="L458" s="142"/>
    </row>
    <row r="459" spans="1:12" x14ac:dyDescent="0.25">
      <c r="A459" s="138"/>
      <c r="B459" s="138"/>
      <c r="C459" s="138"/>
      <c r="D459" s="143" t="s">
        <v>31</v>
      </c>
      <c r="E459" s="144">
        <v>0</v>
      </c>
      <c r="F459" s="144">
        <v>8.35</v>
      </c>
      <c r="G459" s="144">
        <v>0</v>
      </c>
      <c r="H459" s="144">
        <v>2.8</v>
      </c>
      <c r="I459" s="144">
        <v>23.38</v>
      </c>
      <c r="J459" s="142"/>
      <c r="K459" s="142"/>
      <c r="L459" s="142"/>
    </row>
    <row r="460" spans="1:12" x14ac:dyDescent="0.25">
      <c r="A460" s="138"/>
      <c r="B460" s="138"/>
      <c r="C460" s="138"/>
      <c r="D460" s="143" t="s">
        <v>81</v>
      </c>
      <c r="E460" s="144">
        <v>-1</v>
      </c>
      <c r="F460" s="144">
        <v>1</v>
      </c>
      <c r="G460" s="144">
        <v>0</v>
      </c>
      <c r="H460" s="144">
        <v>2.1</v>
      </c>
      <c r="I460" s="144">
        <v>-2.1</v>
      </c>
      <c r="J460" s="142"/>
      <c r="K460" s="142"/>
      <c r="L460" s="142"/>
    </row>
    <row r="461" spans="1:12" x14ac:dyDescent="0.25">
      <c r="A461" s="138"/>
      <c r="B461" s="138"/>
      <c r="C461" s="138"/>
      <c r="D461" s="143" t="s">
        <v>257</v>
      </c>
      <c r="E461" s="144">
        <v>-1</v>
      </c>
      <c r="F461" s="144">
        <v>2.5</v>
      </c>
      <c r="G461" s="144">
        <v>0</v>
      </c>
      <c r="H461" s="144">
        <v>1.5</v>
      </c>
      <c r="I461" s="144">
        <v>-3.75</v>
      </c>
      <c r="J461" s="142"/>
      <c r="K461" s="142"/>
      <c r="L461" s="142"/>
    </row>
    <row r="462" spans="1:12" x14ac:dyDescent="0.25">
      <c r="A462" s="138"/>
      <c r="B462" s="138"/>
      <c r="C462" s="138"/>
      <c r="D462" s="143" t="s">
        <v>37</v>
      </c>
      <c r="E462" s="144">
        <v>0</v>
      </c>
      <c r="F462" s="144">
        <v>18.170000000000002</v>
      </c>
      <c r="G462" s="144">
        <v>0</v>
      </c>
      <c r="H462" s="144">
        <v>2.8</v>
      </c>
      <c r="I462" s="144">
        <v>50.876000000000005</v>
      </c>
      <c r="J462" s="142"/>
      <c r="K462" s="142"/>
      <c r="L462" s="142"/>
    </row>
    <row r="463" spans="1:12" x14ac:dyDescent="0.25">
      <c r="A463" s="138"/>
      <c r="B463" s="138"/>
      <c r="C463" s="138"/>
      <c r="D463" s="143" t="s">
        <v>81</v>
      </c>
      <c r="E463" s="144">
        <v>-1</v>
      </c>
      <c r="F463" s="144">
        <v>0</v>
      </c>
      <c r="G463" s="144">
        <v>1</v>
      </c>
      <c r="H463" s="144">
        <v>2.1</v>
      </c>
      <c r="I463" s="144">
        <v>-2.1</v>
      </c>
      <c r="J463" s="142"/>
      <c r="K463" s="142"/>
      <c r="L463" s="142"/>
    </row>
    <row r="464" spans="1:12" x14ac:dyDescent="0.25">
      <c r="A464" s="138"/>
      <c r="B464" s="138"/>
      <c r="C464" s="138"/>
      <c r="D464" s="143" t="s">
        <v>164</v>
      </c>
      <c r="E464" s="144">
        <v>-1</v>
      </c>
      <c r="F464" s="144">
        <v>0</v>
      </c>
      <c r="G464" s="144">
        <v>2.5</v>
      </c>
      <c r="H464" s="144">
        <v>1</v>
      </c>
      <c r="I464" s="144">
        <v>-2.5</v>
      </c>
      <c r="J464" s="142"/>
      <c r="K464" s="142"/>
      <c r="L464" s="142"/>
    </row>
    <row r="465" spans="1:12" x14ac:dyDescent="0.25">
      <c r="A465" s="138"/>
      <c r="B465" s="138"/>
      <c r="C465" s="138"/>
      <c r="D465" s="143" t="s">
        <v>36</v>
      </c>
      <c r="E465" s="144">
        <v>0</v>
      </c>
      <c r="F465" s="144">
        <v>20</v>
      </c>
      <c r="G465" s="144">
        <v>0</v>
      </c>
      <c r="H465" s="144">
        <v>2.8</v>
      </c>
      <c r="I465" s="144">
        <v>56</v>
      </c>
      <c r="J465" s="142"/>
      <c r="K465" s="142"/>
      <c r="L465" s="142"/>
    </row>
    <row r="466" spans="1:12" x14ac:dyDescent="0.25">
      <c r="A466" s="138"/>
      <c r="B466" s="138"/>
      <c r="C466" s="138"/>
      <c r="D466" s="143" t="s">
        <v>81</v>
      </c>
      <c r="E466" s="144">
        <v>-1</v>
      </c>
      <c r="F466" s="144">
        <v>0</v>
      </c>
      <c r="G466" s="144">
        <v>1</v>
      </c>
      <c r="H466" s="144">
        <v>2.1</v>
      </c>
      <c r="I466" s="144">
        <v>-2.1</v>
      </c>
      <c r="J466" s="142"/>
      <c r="K466" s="142"/>
      <c r="L466" s="142"/>
    </row>
    <row r="467" spans="1:12" x14ac:dyDescent="0.25">
      <c r="A467" s="138"/>
      <c r="B467" s="138"/>
      <c r="C467" s="138"/>
      <c r="D467" s="143" t="s">
        <v>164</v>
      </c>
      <c r="E467" s="144">
        <v>-1</v>
      </c>
      <c r="F467" s="144">
        <v>0</v>
      </c>
      <c r="G467" s="144">
        <v>2.5</v>
      </c>
      <c r="H467" s="144">
        <v>1</v>
      </c>
      <c r="I467" s="144">
        <v>-2.5</v>
      </c>
      <c r="J467" s="142"/>
      <c r="K467" s="142"/>
      <c r="L467" s="142"/>
    </row>
    <row r="468" spans="1:12" x14ac:dyDescent="0.25">
      <c r="A468" s="138"/>
      <c r="B468" s="138"/>
      <c r="C468" s="138"/>
      <c r="D468" s="143" t="s">
        <v>50</v>
      </c>
      <c r="E468" s="144">
        <v>0</v>
      </c>
      <c r="F468" s="144">
        <v>14.24</v>
      </c>
      <c r="G468" s="144">
        <v>0</v>
      </c>
      <c r="H468" s="144">
        <v>2.2999999999999998</v>
      </c>
      <c r="I468" s="144">
        <v>32.751999999999995</v>
      </c>
      <c r="J468" s="142"/>
      <c r="K468" s="142"/>
      <c r="L468" s="142"/>
    </row>
    <row r="469" spans="1:12" x14ac:dyDescent="0.25">
      <c r="A469" s="138"/>
      <c r="B469" s="138"/>
      <c r="C469" s="138"/>
      <c r="D469" s="143" t="s">
        <v>81</v>
      </c>
      <c r="E469" s="144">
        <v>-1</v>
      </c>
      <c r="F469" s="144">
        <v>0</v>
      </c>
      <c r="G469" s="144">
        <v>0.96</v>
      </c>
      <c r="H469" s="144">
        <v>2.1</v>
      </c>
      <c r="I469" s="144">
        <v>-2.016</v>
      </c>
      <c r="J469" s="142"/>
      <c r="K469" s="142"/>
      <c r="L469" s="142"/>
    </row>
    <row r="470" spans="1:12" x14ac:dyDescent="0.25">
      <c r="A470" s="138"/>
      <c r="B470" s="138"/>
      <c r="C470" s="138"/>
      <c r="D470" s="143" t="s">
        <v>90</v>
      </c>
      <c r="E470" s="144">
        <v>0</v>
      </c>
      <c r="F470" s="144">
        <v>7.55</v>
      </c>
      <c r="G470" s="144">
        <v>0</v>
      </c>
      <c r="H470" s="144">
        <v>2.2999999999999998</v>
      </c>
      <c r="I470" s="144">
        <v>17.364999999999998</v>
      </c>
      <c r="J470" s="142"/>
      <c r="K470" s="142"/>
      <c r="L470" s="142"/>
    </row>
    <row r="471" spans="1:12" x14ac:dyDescent="0.25">
      <c r="A471" s="138"/>
      <c r="B471" s="138"/>
      <c r="C471" s="138"/>
      <c r="D471" s="143" t="s">
        <v>81</v>
      </c>
      <c r="E471" s="144">
        <v>-1</v>
      </c>
      <c r="F471" s="144">
        <v>0</v>
      </c>
      <c r="G471" s="144">
        <v>0.76</v>
      </c>
      <c r="H471" s="144">
        <v>2.1</v>
      </c>
      <c r="I471" s="144">
        <v>-1.5960000000000001</v>
      </c>
      <c r="J471" s="142"/>
      <c r="K471" s="142"/>
      <c r="L471" s="142"/>
    </row>
    <row r="472" spans="1:12" x14ac:dyDescent="0.25">
      <c r="A472" s="138"/>
      <c r="B472" s="138"/>
      <c r="C472" s="138"/>
      <c r="D472" s="143" t="s">
        <v>30</v>
      </c>
      <c r="E472" s="144">
        <v>0</v>
      </c>
      <c r="F472" s="144">
        <v>25</v>
      </c>
      <c r="G472" s="144">
        <v>0</v>
      </c>
      <c r="H472" s="144">
        <v>2.4</v>
      </c>
      <c r="I472" s="144">
        <v>60</v>
      </c>
      <c r="J472" s="142"/>
      <c r="K472" s="142"/>
      <c r="L472" s="142"/>
    </row>
    <row r="473" spans="1:12" x14ac:dyDescent="0.25">
      <c r="A473" s="138"/>
      <c r="B473" s="138"/>
      <c r="C473" s="138"/>
      <c r="D473" s="143" t="s">
        <v>81</v>
      </c>
      <c r="E473" s="144">
        <v>0</v>
      </c>
      <c r="F473" s="144">
        <v>-1</v>
      </c>
      <c r="G473" s="144">
        <v>1.34</v>
      </c>
      <c r="H473" s="144">
        <v>2.1</v>
      </c>
      <c r="I473" s="144">
        <v>-2.8140000000000005</v>
      </c>
      <c r="J473" s="142"/>
      <c r="K473" s="142"/>
      <c r="L473" s="142"/>
    </row>
    <row r="474" spans="1:12" x14ac:dyDescent="0.25">
      <c r="A474" s="138"/>
      <c r="B474" s="138"/>
      <c r="C474" s="138"/>
      <c r="D474" s="143" t="s">
        <v>257</v>
      </c>
      <c r="E474" s="144">
        <v>0</v>
      </c>
      <c r="F474" s="144">
        <v>-2</v>
      </c>
      <c r="G474" s="144">
        <v>2.4</v>
      </c>
      <c r="H474" s="144">
        <v>1.5</v>
      </c>
      <c r="I474" s="144">
        <v>-7.1999999999999993</v>
      </c>
      <c r="J474" s="142"/>
      <c r="K474" s="142"/>
      <c r="L474" s="142"/>
    </row>
    <row r="475" spans="1:12" x14ac:dyDescent="0.25">
      <c r="A475" s="138"/>
      <c r="B475" s="138"/>
      <c r="C475" s="138"/>
      <c r="D475" s="143" t="s">
        <v>250</v>
      </c>
      <c r="E475" s="144">
        <v>0</v>
      </c>
      <c r="F475" s="144">
        <v>3.6</v>
      </c>
      <c r="G475" s="144">
        <v>0</v>
      </c>
      <c r="H475" s="144">
        <v>2.4</v>
      </c>
      <c r="I475" s="144">
        <v>8.64</v>
      </c>
      <c r="J475" s="142"/>
      <c r="K475" s="142"/>
      <c r="L475" s="142"/>
    </row>
    <row r="476" spans="1:12" x14ac:dyDescent="0.25">
      <c r="A476" s="138"/>
      <c r="B476" s="138"/>
      <c r="C476" s="138"/>
      <c r="D476" s="143" t="s">
        <v>258</v>
      </c>
      <c r="E476" s="144">
        <v>0</v>
      </c>
      <c r="F476" s="144">
        <v>11.1</v>
      </c>
      <c r="G476" s="144">
        <v>0</v>
      </c>
      <c r="H476" s="144">
        <v>2.2999999999999998</v>
      </c>
      <c r="I476" s="144">
        <v>25.529999999999998</v>
      </c>
      <c r="J476" s="142"/>
      <c r="K476" s="142"/>
      <c r="L476" s="142"/>
    </row>
    <row r="477" spans="1:12" x14ac:dyDescent="0.25">
      <c r="A477" s="138"/>
      <c r="B477" s="138"/>
      <c r="C477" s="138"/>
      <c r="D477" s="143" t="s">
        <v>81</v>
      </c>
      <c r="E477" s="144">
        <v>-1</v>
      </c>
      <c r="F477" s="144">
        <v>0</v>
      </c>
      <c r="G477" s="144">
        <v>0.96</v>
      </c>
      <c r="H477" s="144">
        <v>2.1</v>
      </c>
      <c r="I477" s="144">
        <v>-2.016</v>
      </c>
      <c r="J477" s="142"/>
      <c r="K477" s="142"/>
      <c r="L477" s="142"/>
    </row>
    <row r="478" spans="1:12" x14ac:dyDescent="0.25">
      <c r="A478" s="138"/>
      <c r="B478" s="138"/>
      <c r="C478" s="138"/>
      <c r="D478" s="143" t="s">
        <v>259</v>
      </c>
      <c r="E478" s="144">
        <v>0</v>
      </c>
      <c r="F478" s="144">
        <v>16.22</v>
      </c>
      <c r="G478" s="144">
        <v>0</v>
      </c>
      <c r="H478" s="144">
        <v>1.8</v>
      </c>
      <c r="I478" s="144">
        <v>29.195999999999998</v>
      </c>
      <c r="J478" s="142"/>
      <c r="K478" s="142"/>
      <c r="L478" s="142"/>
    </row>
    <row r="479" spans="1:12" x14ac:dyDescent="0.25">
      <c r="A479" s="138"/>
      <c r="B479" s="138"/>
      <c r="C479" s="138"/>
      <c r="D479" s="143" t="s">
        <v>260</v>
      </c>
      <c r="E479" s="144">
        <v>0</v>
      </c>
      <c r="F479" s="144">
        <v>14.54</v>
      </c>
      <c r="G479" s="144">
        <v>0</v>
      </c>
      <c r="H479" s="144">
        <v>2.5</v>
      </c>
      <c r="I479" s="144">
        <v>36.349999999999994</v>
      </c>
      <c r="J479" s="142"/>
      <c r="K479" s="142"/>
      <c r="L479" s="142"/>
    </row>
    <row r="480" spans="1:12" x14ac:dyDescent="0.25">
      <c r="A480" s="138"/>
      <c r="B480" s="138"/>
      <c r="C480" s="138"/>
      <c r="D480" s="143" t="s">
        <v>81</v>
      </c>
      <c r="E480" s="144">
        <v>-1</v>
      </c>
      <c r="F480" s="144">
        <v>0</v>
      </c>
      <c r="G480" s="144">
        <v>0.96</v>
      </c>
      <c r="H480" s="144">
        <v>2.1</v>
      </c>
      <c r="I480" s="144">
        <v>-2.016</v>
      </c>
      <c r="J480" s="142"/>
      <c r="K480" s="142"/>
      <c r="L480" s="142"/>
    </row>
    <row r="481" spans="1:12" x14ac:dyDescent="0.25">
      <c r="A481" s="138"/>
      <c r="B481" s="138"/>
      <c r="C481" s="138"/>
      <c r="D481" s="143" t="s">
        <v>52</v>
      </c>
      <c r="E481" s="144">
        <v>0</v>
      </c>
      <c r="F481" s="144">
        <v>10.07</v>
      </c>
      <c r="G481" s="144">
        <v>0</v>
      </c>
      <c r="H481" s="144">
        <v>2.5</v>
      </c>
      <c r="I481" s="144">
        <v>25.175000000000001</v>
      </c>
      <c r="J481" s="142"/>
      <c r="K481" s="142"/>
      <c r="L481" s="142"/>
    </row>
    <row r="482" spans="1:12" x14ac:dyDescent="0.25">
      <c r="A482" s="138"/>
      <c r="B482" s="138"/>
      <c r="C482" s="138"/>
      <c r="D482" s="143" t="s">
        <v>81</v>
      </c>
      <c r="E482" s="144">
        <v>-1</v>
      </c>
      <c r="F482" s="144">
        <v>0</v>
      </c>
      <c r="G482" s="144">
        <v>0.96</v>
      </c>
      <c r="H482" s="144">
        <v>2.1</v>
      </c>
      <c r="I482" s="144">
        <v>-2.016</v>
      </c>
      <c r="J482" s="142"/>
      <c r="K482" s="142"/>
      <c r="L482" s="142"/>
    </row>
    <row r="483" spans="1:12" x14ac:dyDescent="0.25">
      <c r="A483" s="138"/>
      <c r="B483" s="138"/>
      <c r="C483" s="138"/>
      <c r="D483" s="143" t="s">
        <v>27</v>
      </c>
      <c r="E483" s="144">
        <v>0</v>
      </c>
      <c r="F483" s="144">
        <v>20</v>
      </c>
      <c r="G483" s="144">
        <v>0</v>
      </c>
      <c r="H483" s="144">
        <v>0</v>
      </c>
      <c r="I483" s="144">
        <v>20</v>
      </c>
      <c r="J483" s="142"/>
      <c r="K483" s="142"/>
      <c r="L483" s="142"/>
    </row>
    <row r="484" spans="1:12" ht="22.5" customHeight="1" x14ac:dyDescent="0.25">
      <c r="A484" s="131" t="s">
        <v>494</v>
      </c>
      <c r="B484" s="132" t="s">
        <v>16</v>
      </c>
      <c r="C484" s="132" t="s">
        <v>17</v>
      </c>
      <c r="D484" s="133" t="s">
        <v>261</v>
      </c>
      <c r="E484" s="134"/>
      <c r="F484" s="134"/>
      <c r="G484" s="134"/>
      <c r="H484" s="134"/>
      <c r="I484" s="135"/>
      <c r="J484" s="136">
        <v>59.96</v>
      </c>
      <c r="K484" s="179"/>
      <c r="L484" s="137">
        <f>+ROUND(TRUNC(J484,2)*TRUNC(K484,2),2)</f>
        <v>0</v>
      </c>
    </row>
    <row r="485" spans="1:12" ht="105.75" customHeight="1" x14ac:dyDescent="0.25">
      <c r="A485" s="138"/>
      <c r="B485" s="138"/>
      <c r="C485" s="138"/>
      <c r="D485" s="139" t="s">
        <v>262</v>
      </c>
      <c r="E485" s="140"/>
      <c r="F485" s="140"/>
      <c r="G485" s="140"/>
      <c r="H485" s="140"/>
      <c r="I485" s="141"/>
      <c r="J485" s="142"/>
      <c r="K485" s="142"/>
      <c r="L485" s="142"/>
    </row>
    <row r="486" spans="1:12" x14ac:dyDescent="0.25">
      <c r="A486" s="138"/>
      <c r="B486" s="138"/>
      <c r="C486" s="138"/>
      <c r="D486" s="143" t="s">
        <v>52</v>
      </c>
      <c r="E486" s="144">
        <v>10</v>
      </c>
      <c r="F486" s="144">
        <v>0</v>
      </c>
      <c r="G486" s="144">
        <v>0</v>
      </c>
      <c r="H486" s="144">
        <v>0</v>
      </c>
      <c r="I486" s="144">
        <v>10</v>
      </c>
      <c r="J486" s="142"/>
      <c r="K486" s="142"/>
      <c r="L486" s="142"/>
    </row>
    <row r="487" spans="1:12" x14ac:dyDescent="0.25">
      <c r="A487" s="138"/>
      <c r="B487" s="138"/>
      <c r="C487" s="138"/>
      <c r="D487" s="143" t="s">
        <v>260</v>
      </c>
      <c r="E487" s="144">
        <v>14.55</v>
      </c>
      <c r="F487" s="144">
        <v>0</v>
      </c>
      <c r="G487" s="144">
        <v>0</v>
      </c>
      <c r="H487" s="144">
        <v>0</v>
      </c>
      <c r="I487" s="144">
        <v>14.55</v>
      </c>
      <c r="J487" s="142"/>
      <c r="K487" s="142"/>
      <c r="L487" s="142"/>
    </row>
    <row r="488" spans="1:12" x14ac:dyDescent="0.25">
      <c r="A488" s="138"/>
      <c r="B488" s="138"/>
      <c r="C488" s="138"/>
      <c r="D488" s="143" t="s">
        <v>258</v>
      </c>
      <c r="E488" s="144">
        <v>7.65</v>
      </c>
      <c r="F488" s="144">
        <v>0</v>
      </c>
      <c r="G488" s="144">
        <v>0</v>
      </c>
      <c r="H488" s="144">
        <v>0</v>
      </c>
      <c r="I488" s="144">
        <v>7.65</v>
      </c>
      <c r="J488" s="142"/>
      <c r="K488" s="142"/>
      <c r="L488" s="142"/>
    </row>
    <row r="489" spans="1:12" x14ac:dyDescent="0.25">
      <c r="A489" s="138"/>
      <c r="B489" s="138"/>
      <c r="C489" s="138"/>
      <c r="D489" s="143" t="s">
        <v>263</v>
      </c>
      <c r="E489" s="144">
        <v>15.41</v>
      </c>
      <c r="F489" s="144">
        <v>0</v>
      </c>
      <c r="G489" s="144">
        <v>0</v>
      </c>
      <c r="H489" s="144">
        <v>0</v>
      </c>
      <c r="I489" s="144">
        <v>15.41</v>
      </c>
      <c r="J489" s="142"/>
      <c r="K489" s="142"/>
      <c r="L489" s="142"/>
    </row>
    <row r="490" spans="1:12" x14ac:dyDescent="0.25">
      <c r="A490" s="138"/>
      <c r="B490" s="138"/>
      <c r="C490" s="138"/>
      <c r="D490" s="143" t="s">
        <v>71</v>
      </c>
      <c r="E490" s="144">
        <v>5.6</v>
      </c>
      <c r="F490" s="144">
        <v>0</v>
      </c>
      <c r="G490" s="144">
        <v>0</v>
      </c>
      <c r="H490" s="144">
        <v>0</v>
      </c>
      <c r="I490" s="144">
        <v>5.6</v>
      </c>
      <c r="J490" s="142"/>
      <c r="K490" s="142"/>
      <c r="L490" s="142"/>
    </row>
    <row r="491" spans="1:12" x14ac:dyDescent="0.25">
      <c r="A491" s="138"/>
      <c r="B491" s="138"/>
      <c r="C491" s="138"/>
      <c r="D491" s="143" t="s">
        <v>45</v>
      </c>
      <c r="E491" s="144">
        <v>6.75</v>
      </c>
      <c r="F491" s="144">
        <v>0</v>
      </c>
      <c r="G491" s="144">
        <v>0</v>
      </c>
      <c r="H491" s="144">
        <v>0</v>
      </c>
      <c r="I491" s="144">
        <v>6.75</v>
      </c>
      <c r="J491" s="142"/>
      <c r="K491" s="142"/>
      <c r="L491" s="142"/>
    </row>
    <row r="492" spans="1:12" ht="22.5" customHeight="1" x14ac:dyDescent="0.25">
      <c r="A492" s="131" t="s">
        <v>495</v>
      </c>
      <c r="B492" s="132" t="s">
        <v>16</v>
      </c>
      <c r="C492" s="132" t="s">
        <v>17</v>
      </c>
      <c r="D492" s="133" t="s">
        <v>264</v>
      </c>
      <c r="E492" s="134"/>
      <c r="F492" s="134"/>
      <c r="G492" s="134"/>
      <c r="H492" s="134"/>
      <c r="I492" s="135"/>
      <c r="J492" s="136">
        <v>43.800000000000004</v>
      </c>
      <c r="K492" s="179"/>
      <c r="L492" s="137">
        <f>+ROUND(TRUNC(J492,2)*TRUNC(K492,2),2)</f>
        <v>0</v>
      </c>
    </row>
    <row r="493" spans="1:12" ht="171" customHeight="1" x14ac:dyDescent="0.25">
      <c r="A493" s="138"/>
      <c r="B493" s="138"/>
      <c r="C493" s="138"/>
      <c r="D493" s="139" t="s">
        <v>265</v>
      </c>
      <c r="E493" s="140"/>
      <c r="F493" s="140"/>
      <c r="G493" s="140"/>
      <c r="H493" s="140"/>
      <c r="I493" s="141"/>
      <c r="J493" s="142"/>
      <c r="K493" s="142"/>
      <c r="L493" s="142"/>
    </row>
    <row r="494" spans="1:12" x14ac:dyDescent="0.25">
      <c r="A494" s="138"/>
      <c r="B494" s="138"/>
      <c r="C494" s="138"/>
      <c r="D494" s="143" t="s">
        <v>238</v>
      </c>
      <c r="E494" s="144">
        <v>2</v>
      </c>
      <c r="F494" s="144">
        <v>0</v>
      </c>
      <c r="G494" s="144">
        <v>1</v>
      </c>
      <c r="H494" s="144">
        <v>2.1</v>
      </c>
      <c r="I494" s="144">
        <v>4.2</v>
      </c>
      <c r="J494" s="142"/>
      <c r="K494" s="142"/>
      <c r="L494" s="142"/>
    </row>
    <row r="495" spans="1:12" x14ac:dyDescent="0.25">
      <c r="A495" s="138"/>
      <c r="B495" s="138"/>
      <c r="C495" s="138"/>
      <c r="D495" s="143" t="s">
        <v>239</v>
      </c>
      <c r="E495" s="144">
        <v>2</v>
      </c>
      <c r="F495" s="144">
        <v>0</v>
      </c>
      <c r="G495" s="144">
        <v>1</v>
      </c>
      <c r="H495" s="144">
        <v>2.1</v>
      </c>
      <c r="I495" s="144">
        <v>4.2</v>
      </c>
      <c r="J495" s="142"/>
      <c r="K495" s="142"/>
      <c r="L495" s="142"/>
    </row>
    <row r="496" spans="1:12" x14ac:dyDescent="0.25">
      <c r="A496" s="138"/>
      <c r="B496" s="138"/>
      <c r="C496" s="138"/>
      <c r="D496" s="143" t="s">
        <v>240</v>
      </c>
      <c r="E496" s="144">
        <v>2</v>
      </c>
      <c r="F496" s="144">
        <v>0</v>
      </c>
      <c r="G496" s="144">
        <v>1</v>
      </c>
      <c r="H496" s="144">
        <v>2.1</v>
      </c>
      <c r="I496" s="144">
        <v>4.2</v>
      </c>
      <c r="J496" s="142"/>
      <c r="K496" s="142"/>
      <c r="L496" s="142"/>
    </row>
    <row r="497" spans="1:12" x14ac:dyDescent="0.25">
      <c r="A497" s="138"/>
      <c r="B497" s="138"/>
      <c r="C497" s="138"/>
      <c r="D497" s="143" t="s">
        <v>241</v>
      </c>
      <c r="E497" s="144">
        <v>2</v>
      </c>
      <c r="F497" s="144">
        <v>0</v>
      </c>
      <c r="G497" s="144">
        <v>1</v>
      </c>
      <c r="H497" s="144">
        <v>2.1</v>
      </c>
      <c r="I497" s="144">
        <v>4.2</v>
      </c>
      <c r="J497" s="142"/>
      <c r="K497" s="142"/>
      <c r="L497" s="142"/>
    </row>
    <row r="498" spans="1:12" x14ac:dyDescent="0.25">
      <c r="A498" s="138"/>
      <c r="B498" s="138"/>
      <c r="C498" s="138"/>
      <c r="D498" s="143" t="s">
        <v>242</v>
      </c>
      <c r="E498" s="144">
        <v>2</v>
      </c>
      <c r="F498" s="144">
        <v>0</v>
      </c>
      <c r="G498" s="144">
        <v>1</v>
      </c>
      <c r="H498" s="144">
        <v>2.1</v>
      </c>
      <c r="I498" s="144">
        <v>4.2</v>
      </c>
      <c r="J498" s="142"/>
      <c r="K498" s="142"/>
      <c r="L498" s="142"/>
    </row>
    <row r="499" spans="1:12" x14ac:dyDescent="0.25">
      <c r="A499" s="138"/>
      <c r="B499" s="138"/>
      <c r="C499" s="138"/>
      <c r="D499" s="143" t="s">
        <v>243</v>
      </c>
      <c r="E499" s="144">
        <v>2</v>
      </c>
      <c r="F499" s="144">
        <v>0</v>
      </c>
      <c r="G499" s="144">
        <v>1</v>
      </c>
      <c r="H499" s="144">
        <v>2.1</v>
      </c>
      <c r="I499" s="144">
        <v>4.2</v>
      </c>
      <c r="J499" s="142"/>
      <c r="K499" s="142"/>
      <c r="L499" s="142"/>
    </row>
    <row r="500" spans="1:12" x14ac:dyDescent="0.25">
      <c r="A500" s="138"/>
      <c r="B500" s="138"/>
      <c r="C500" s="138"/>
      <c r="D500" s="143" t="s">
        <v>244</v>
      </c>
      <c r="E500" s="144">
        <v>2</v>
      </c>
      <c r="F500" s="144">
        <v>0</v>
      </c>
      <c r="G500" s="144">
        <v>1</v>
      </c>
      <c r="H500" s="144">
        <v>2.1</v>
      </c>
      <c r="I500" s="144">
        <v>4.2</v>
      </c>
      <c r="J500" s="142"/>
      <c r="K500" s="142"/>
      <c r="L500" s="142"/>
    </row>
    <row r="501" spans="1:12" x14ac:dyDescent="0.25">
      <c r="A501" s="138"/>
      <c r="B501" s="138"/>
      <c r="C501" s="138"/>
      <c r="D501" s="143" t="s">
        <v>266</v>
      </c>
      <c r="E501" s="144">
        <v>1</v>
      </c>
      <c r="F501" s="144">
        <v>0</v>
      </c>
      <c r="G501" s="144">
        <v>2.5</v>
      </c>
      <c r="H501" s="144">
        <v>1</v>
      </c>
      <c r="I501" s="144">
        <v>2.5</v>
      </c>
      <c r="J501" s="142"/>
      <c r="K501" s="142"/>
      <c r="L501" s="142"/>
    </row>
    <row r="502" spans="1:12" x14ac:dyDescent="0.25">
      <c r="A502" s="138"/>
      <c r="B502" s="138"/>
      <c r="C502" s="138"/>
      <c r="D502" s="143" t="s">
        <v>267</v>
      </c>
      <c r="E502" s="144">
        <v>1</v>
      </c>
      <c r="F502" s="144">
        <v>0</v>
      </c>
      <c r="G502" s="144">
        <v>2.5</v>
      </c>
      <c r="H502" s="144">
        <v>1</v>
      </c>
      <c r="I502" s="144">
        <v>2.5</v>
      </c>
      <c r="J502" s="142"/>
      <c r="K502" s="142"/>
      <c r="L502" s="142"/>
    </row>
    <row r="503" spans="1:12" x14ac:dyDescent="0.25">
      <c r="A503" s="138"/>
      <c r="B503" s="138"/>
      <c r="C503" s="138"/>
      <c r="D503" s="143" t="s">
        <v>268</v>
      </c>
      <c r="E503" s="144">
        <v>1</v>
      </c>
      <c r="F503" s="144">
        <v>0</v>
      </c>
      <c r="G503" s="144">
        <v>2.5</v>
      </c>
      <c r="H503" s="144">
        <v>1</v>
      </c>
      <c r="I503" s="144">
        <v>2.5</v>
      </c>
      <c r="J503" s="142"/>
      <c r="K503" s="142"/>
      <c r="L503" s="142"/>
    </row>
    <row r="504" spans="1:12" x14ac:dyDescent="0.25">
      <c r="A504" s="138"/>
      <c r="B504" s="138"/>
      <c r="C504" s="138"/>
      <c r="D504" s="143" t="s">
        <v>269</v>
      </c>
      <c r="E504" s="144">
        <v>1</v>
      </c>
      <c r="F504" s="144">
        <v>0</v>
      </c>
      <c r="G504" s="144">
        <v>1.1000000000000001</v>
      </c>
      <c r="H504" s="144">
        <v>1</v>
      </c>
      <c r="I504" s="144">
        <v>1.1000000000000001</v>
      </c>
      <c r="J504" s="142"/>
      <c r="K504" s="142"/>
      <c r="L504" s="142"/>
    </row>
    <row r="505" spans="1:12" x14ac:dyDescent="0.25">
      <c r="A505" s="138"/>
      <c r="B505" s="138"/>
      <c r="C505" s="138"/>
      <c r="D505" s="143" t="s">
        <v>270</v>
      </c>
      <c r="E505" s="144">
        <v>1</v>
      </c>
      <c r="F505" s="144">
        <v>0</v>
      </c>
      <c r="G505" s="144">
        <v>1.1000000000000001</v>
      </c>
      <c r="H505" s="144">
        <v>1</v>
      </c>
      <c r="I505" s="144">
        <v>1.1000000000000001</v>
      </c>
      <c r="J505" s="142"/>
      <c r="K505" s="142"/>
      <c r="L505" s="142"/>
    </row>
    <row r="506" spans="1:12" x14ac:dyDescent="0.25">
      <c r="A506" s="138"/>
      <c r="B506" s="138"/>
      <c r="C506" s="138"/>
      <c r="D506" s="143" t="s">
        <v>271</v>
      </c>
      <c r="E506" s="144">
        <v>1</v>
      </c>
      <c r="F506" s="144">
        <v>0</v>
      </c>
      <c r="G506" s="144">
        <v>2.5</v>
      </c>
      <c r="H506" s="144">
        <v>1</v>
      </c>
      <c r="I506" s="144">
        <v>2.5</v>
      </c>
      <c r="J506" s="142"/>
      <c r="K506" s="142"/>
      <c r="L506" s="142"/>
    </row>
    <row r="507" spans="1:12" x14ac:dyDescent="0.25">
      <c r="A507" s="138"/>
      <c r="B507" s="138"/>
      <c r="C507" s="138"/>
      <c r="D507" s="143" t="s">
        <v>272</v>
      </c>
      <c r="E507" s="144">
        <v>1</v>
      </c>
      <c r="F507" s="144">
        <v>0</v>
      </c>
      <c r="G507" s="144">
        <v>1.1000000000000001</v>
      </c>
      <c r="H507" s="144">
        <v>1</v>
      </c>
      <c r="I507" s="144">
        <v>1.1000000000000001</v>
      </c>
      <c r="J507" s="142"/>
      <c r="K507" s="142"/>
      <c r="L507" s="142"/>
    </row>
    <row r="508" spans="1:12" x14ac:dyDescent="0.25">
      <c r="A508" s="138"/>
      <c r="B508" s="138"/>
      <c r="C508" s="138"/>
      <c r="D508" s="143" t="s">
        <v>273</v>
      </c>
      <c r="E508" s="144">
        <v>1</v>
      </c>
      <c r="F508" s="144">
        <v>0</v>
      </c>
      <c r="G508" s="144">
        <v>1.1000000000000001</v>
      </c>
      <c r="H508" s="144">
        <v>1</v>
      </c>
      <c r="I508" s="144">
        <v>1.1000000000000001</v>
      </c>
      <c r="J508" s="142"/>
      <c r="K508" s="142"/>
      <c r="L508" s="142"/>
    </row>
    <row r="509" spans="1:12" x14ac:dyDescent="0.25">
      <c r="A509" s="131" t="s">
        <v>496</v>
      </c>
      <c r="B509" s="132" t="s">
        <v>16</v>
      </c>
      <c r="C509" s="132" t="s">
        <v>21</v>
      </c>
      <c r="D509" s="133" t="s">
        <v>607</v>
      </c>
      <c r="E509" s="134"/>
      <c r="F509" s="134"/>
      <c r="G509" s="134"/>
      <c r="H509" s="134"/>
      <c r="I509" s="135"/>
      <c r="J509" s="136">
        <v>1</v>
      </c>
      <c r="K509" s="179"/>
      <c r="L509" s="137">
        <f>+ROUND(TRUNC(J509,2)*TRUNC(K509,2),2)</f>
        <v>0</v>
      </c>
    </row>
    <row r="510" spans="1:12" ht="20.100000000000001" customHeight="1" x14ac:dyDescent="0.25">
      <c r="A510" s="138"/>
      <c r="B510" s="138"/>
      <c r="C510" s="138"/>
      <c r="D510" s="139" t="s">
        <v>608</v>
      </c>
      <c r="E510" s="140"/>
      <c r="F510" s="140"/>
      <c r="G510" s="140"/>
      <c r="H510" s="140"/>
      <c r="I510" s="141"/>
      <c r="J510" s="142"/>
      <c r="K510" s="142"/>
      <c r="L510" s="142"/>
    </row>
    <row r="511" spans="1:12" x14ac:dyDescent="0.25">
      <c r="A511" s="138"/>
      <c r="B511" s="138"/>
      <c r="C511" s="138"/>
      <c r="D511" s="145"/>
      <c r="E511" s="144">
        <v>1</v>
      </c>
      <c r="F511" s="144">
        <v>0</v>
      </c>
      <c r="G511" s="144">
        <v>0</v>
      </c>
      <c r="H511" s="144">
        <v>0</v>
      </c>
      <c r="I511" s="144">
        <v>1</v>
      </c>
      <c r="J511" s="142"/>
      <c r="K511" s="142"/>
      <c r="L511" s="142"/>
    </row>
    <row r="512" spans="1:12" x14ac:dyDescent="0.25">
      <c r="A512" s="131" t="s">
        <v>497</v>
      </c>
      <c r="B512" s="132" t="s">
        <v>16</v>
      </c>
      <c r="C512" s="132" t="s">
        <v>17</v>
      </c>
      <c r="D512" s="133" t="s">
        <v>274</v>
      </c>
      <c r="E512" s="134"/>
      <c r="F512" s="134"/>
      <c r="G512" s="134"/>
      <c r="H512" s="134"/>
      <c r="I512" s="135"/>
      <c r="J512" s="146">
        <v>62.518000000000001</v>
      </c>
      <c r="K512" s="179"/>
      <c r="L512" s="137">
        <f>+ROUND(TRUNC(J512,4)*TRUNC(K512,2),2)</f>
        <v>0</v>
      </c>
    </row>
    <row r="513" spans="1:12" ht="45" customHeight="1" x14ac:dyDescent="0.25">
      <c r="A513" s="138"/>
      <c r="B513" s="138"/>
      <c r="C513" s="138"/>
      <c r="D513" s="139" t="s">
        <v>275</v>
      </c>
      <c r="E513" s="140"/>
      <c r="F513" s="140"/>
      <c r="G513" s="140"/>
      <c r="H513" s="140"/>
      <c r="I513" s="141"/>
      <c r="J513" s="142"/>
      <c r="K513" s="142"/>
      <c r="L513" s="142"/>
    </row>
    <row r="514" spans="1:12" x14ac:dyDescent="0.25">
      <c r="A514" s="138"/>
      <c r="B514" s="138"/>
      <c r="C514" s="138"/>
      <c r="D514" s="143" t="s">
        <v>45</v>
      </c>
      <c r="E514" s="144">
        <v>0</v>
      </c>
      <c r="F514" s="144">
        <v>11.06</v>
      </c>
      <c r="G514" s="144">
        <v>0</v>
      </c>
      <c r="H514" s="144">
        <v>2.5</v>
      </c>
      <c r="I514" s="144">
        <v>27.650000000000002</v>
      </c>
      <c r="J514" s="142"/>
      <c r="K514" s="142"/>
      <c r="L514" s="142"/>
    </row>
    <row r="515" spans="1:12" x14ac:dyDescent="0.25">
      <c r="A515" s="138"/>
      <c r="B515" s="138"/>
      <c r="C515" s="138"/>
      <c r="D515" s="143" t="s">
        <v>276</v>
      </c>
      <c r="E515" s="144">
        <v>-1</v>
      </c>
      <c r="F515" s="144">
        <v>0</v>
      </c>
      <c r="G515" s="144">
        <v>1.7</v>
      </c>
      <c r="H515" s="144">
        <v>2.1</v>
      </c>
      <c r="I515" s="144">
        <v>-3.57</v>
      </c>
      <c r="J515" s="142"/>
      <c r="K515" s="142"/>
      <c r="L515" s="142"/>
    </row>
    <row r="516" spans="1:12" x14ac:dyDescent="0.25">
      <c r="A516" s="138"/>
      <c r="B516" s="138"/>
      <c r="C516" s="138"/>
      <c r="D516" s="143" t="s">
        <v>277</v>
      </c>
      <c r="E516" s="144">
        <v>0</v>
      </c>
      <c r="F516" s="144">
        <v>10.06</v>
      </c>
      <c r="G516" s="144">
        <v>0</v>
      </c>
      <c r="H516" s="144">
        <v>2.5</v>
      </c>
      <c r="I516" s="144">
        <v>25.150000000000002</v>
      </c>
      <c r="J516" s="142"/>
      <c r="K516" s="142"/>
      <c r="L516" s="142"/>
    </row>
    <row r="517" spans="1:12" x14ac:dyDescent="0.25">
      <c r="A517" s="138"/>
      <c r="B517" s="138"/>
      <c r="C517" s="138"/>
      <c r="D517" s="143" t="s">
        <v>278</v>
      </c>
      <c r="E517" s="144">
        <v>2</v>
      </c>
      <c r="F517" s="144">
        <v>1.7</v>
      </c>
      <c r="G517" s="144">
        <v>0</v>
      </c>
      <c r="H517" s="144">
        <v>2.5</v>
      </c>
      <c r="I517" s="144">
        <v>8.5</v>
      </c>
      <c r="J517" s="142"/>
      <c r="K517" s="142"/>
      <c r="L517" s="142"/>
    </row>
    <row r="518" spans="1:12" x14ac:dyDescent="0.25">
      <c r="A518" s="138"/>
      <c r="B518" s="138"/>
      <c r="C518" s="138"/>
      <c r="D518" s="143" t="s">
        <v>279</v>
      </c>
      <c r="E518" s="144">
        <v>2</v>
      </c>
      <c r="F518" s="144">
        <v>0</v>
      </c>
      <c r="G518" s="144">
        <v>0.76</v>
      </c>
      <c r="H518" s="144">
        <v>2.1</v>
      </c>
      <c r="I518" s="144">
        <v>3.1920000000000002</v>
      </c>
      <c r="J518" s="142"/>
      <c r="K518" s="142"/>
      <c r="L518" s="142"/>
    </row>
    <row r="519" spans="1:12" x14ac:dyDescent="0.25">
      <c r="A519" s="138"/>
      <c r="B519" s="138"/>
      <c r="C519" s="138"/>
      <c r="D519" s="143" t="s">
        <v>280</v>
      </c>
      <c r="E519" s="144">
        <v>1</v>
      </c>
      <c r="F519" s="144">
        <v>0</v>
      </c>
      <c r="G519" s="144">
        <v>0.76</v>
      </c>
      <c r="H519" s="144">
        <v>2.1</v>
      </c>
      <c r="I519" s="144">
        <v>1.5960000000000001</v>
      </c>
      <c r="J519" s="142"/>
      <c r="K519" s="142"/>
      <c r="L519" s="142"/>
    </row>
    <row r="520" spans="1:12" ht="22.5" customHeight="1" x14ac:dyDescent="0.25">
      <c r="A520" s="131" t="s">
        <v>498</v>
      </c>
      <c r="B520" s="132" t="s">
        <v>16</v>
      </c>
      <c r="C520" s="132" t="s">
        <v>17</v>
      </c>
      <c r="D520" s="133" t="s">
        <v>281</v>
      </c>
      <c r="E520" s="134"/>
      <c r="F520" s="134"/>
      <c r="G520" s="134"/>
      <c r="H520" s="134"/>
      <c r="I520" s="135"/>
      <c r="J520" s="146">
        <v>62.518000000000001</v>
      </c>
      <c r="K520" s="179"/>
      <c r="L520" s="137">
        <f>+ROUND(TRUNC(J520,4)*TRUNC(K520,2),2)</f>
        <v>0</v>
      </c>
    </row>
    <row r="521" spans="1:12" ht="45" customHeight="1" x14ac:dyDescent="0.25">
      <c r="A521" s="138"/>
      <c r="B521" s="138"/>
      <c r="C521" s="138"/>
      <c r="D521" s="139" t="s">
        <v>282</v>
      </c>
      <c r="E521" s="140"/>
      <c r="F521" s="140"/>
      <c r="G521" s="140"/>
      <c r="H521" s="140"/>
      <c r="I521" s="141"/>
      <c r="J521" s="142"/>
      <c r="K521" s="142"/>
      <c r="L521" s="142"/>
    </row>
    <row r="522" spans="1:12" x14ac:dyDescent="0.25">
      <c r="A522" s="138"/>
      <c r="B522" s="138"/>
      <c r="C522" s="138"/>
      <c r="D522" s="143" t="s">
        <v>45</v>
      </c>
      <c r="E522" s="144">
        <v>0</v>
      </c>
      <c r="F522" s="144">
        <v>11.06</v>
      </c>
      <c r="G522" s="144">
        <v>0</v>
      </c>
      <c r="H522" s="144">
        <v>2.5</v>
      </c>
      <c r="I522" s="144">
        <v>27.650000000000002</v>
      </c>
      <c r="J522" s="142"/>
      <c r="K522" s="142"/>
      <c r="L522" s="142"/>
    </row>
    <row r="523" spans="1:12" x14ac:dyDescent="0.25">
      <c r="A523" s="138"/>
      <c r="B523" s="138"/>
      <c r="C523" s="138"/>
      <c r="D523" s="143" t="s">
        <v>276</v>
      </c>
      <c r="E523" s="144">
        <v>-1</v>
      </c>
      <c r="F523" s="144">
        <v>0</v>
      </c>
      <c r="G523" s="144">
        <v>1.7</v>
      </c>
      <c r="H523" s="144">
        <v>2.1</v>
      </c>
      <c r="I523" s="144">
        <v>-3.57</v>
      </c>
      <c r="J523" s="142"/>
      <c r="K523" s="142"/>
      <c r="L523" s="142"/>
    </row>
    <row r="524" spans="1:12" x14ac:dyDescent="0.25">
      <c r="A524" s="138"/>
      <c r="B524" s="138"/>
      <c r="C524" s="138"/>
      <c r="D524" s="143" t="s">
        <v>277</v>
      </c>
      <c r="E524" s="144">
        <v>0</v>
      </c>
      <c r="F524" s="144">
        <v>10.06</v>
      </c>
      <c r="G524" s="144">
        <v>0</v>
      </c>
      <c r="H524" s="144">
        <v>2.5</v>
      </c>
      <c r="I524" s="144">
        <v>25.150000000000002</v>
      </c>
      <c r="J524" s="142"/>
      <c r="K524" s="142"/>
      <c r="L524" s="142"/>
    </row>
    <row r="525" spans="1:12" x14ac:dyDescent="0.25">
      <c r="A525" s="138"/>
      <c r="B525" s="138"/>
      <c r="C525" s="138"/>
      <c r="D525" s="143" t="s">
        <v>278</v>
      </c>
      <c r="E525" s="144">
        <v>2</v>
      </c>
      <c r="F525" s="144">
        <v>1.7</v>
      </c>
      <c r="G525" s="144">
        <v>0</v>
      </c>
      <c r="H525" s="144">
        <v>2.5</v>
      </c>
      <c r="I525" s="144">
        <v>8.5</v>
      </c>
      <c r="J525" s="142"/>
      <c r="K525" s="142"/>
      <c r="L525" s="142"/>
    </row>
    <row r="526" spans="1:12" x14ac:dyDescent="0.25">
      <c r="A526" s="138"/>
      <c r="B526" s="138"/>
      <c r="C526" s="138"/>
      <c r="D526" s="143" t="s">
        <v>279</v>
      </c>
      <c r="E526" s="144">
        <v>2</v>
      </c>
      <c r="F526" s="144">
        <v>0</v>
      </c>
      <c r="G526" s="144">
        <v>0.76</v>
      </c>
      <c r="H526" s="144">
        <v>2.1</v>
      </c>
      <c r="I526" s="144">
        <v>3.1920000000000002</v>
      </c>
      <c r="J526" s="142"/>
      <c r="K526" s="142"/>
      <c r="L526" s="142"/>
    </row>
    <row r="527" spans="1:12" x14ac:dyDescent="0.25">
      <c r="A527" s="138"/>
      <c r="B527" s="138"/>
      <c r="C527" s="138"/>
      <c r="D527" s="143" t="s">
        <v>280</v>
      </c>
      <c r="E527" s="144">
        <v>1</v>
      </c>
      <c r="F527" s="144">
        <v>0</v>
      </c>
      <c r="G527" s="144">
        <v>0.76</v>
      </c>
      <c r="H527" s="144">
        <v>2.1</v>
      </c>
      <c r="I527" s="144">
        <v>1.5960000000000001</v>
      </c>
      <c r="J527" s="142"/>
      <c r="K527" s="142"/>
      <c r="L527" s="142"/>
    </row>
    <row r="528" spans="1:12" x14ac:dyDescent="0.25">
      <c r="A528" s="131" t="s">
        <v>499</v>
      </c>
      <c r="B528" s="132" t="s">
        <v>16</v>
      </c>
      <c r="C528" s="132" t="s">
        <v>17</v>
      </c>
      <c r="D528" s="133" t="s">
        <v>283</v>
      </c>
      <c r="E528" s="134"/>
      <c r="F528" s="134"/>
      <c r="G528" s="134"/>
      <c r="H528" s="134"/>
      <c r="I528" s="135"/>
      <c r="J528" s="136">
        <v>3.75</v>
      </c>
      <c r="K528" s="179"/>
      <c r="L528" s="137">
        <f>+ROUND(TRUNC(J528,2)*TRUNC(K528,2),2)</f>
        <v>0</v>
      </c>
    </row>
    <row r="529" spans="1:12" ht="45" customHeight="1" x14ac:dyDescent="0.25">
      <c r="A529" s="138"/>
      <c r="B529" s="138"/>
      <c r="C529" s="138"/>
      <c r="D529" s="139" t="s">
        <v>284</v>
      </c>
      <c r="E529" s="140"/>
      <c r="F529" s="140"/>
      <c r="G529" s="140"/>
      <c r="H529" s="140"/>
      <c r="I529" s="141"/>
      <c r="J529" s="142"/>
      <c r="K529" s="142"/>
      <c r="L529" s="142"/>
    </row>
    <row r="530" spans="1:12" x14ac:dyDescent="0.25">
      <c r="A530" s="138"/>
      <c r="B530" s="138"/>
      <c r="C530" s="138"/>
      <c r="D530" s="143" t="s">
        <v>285</v>
      </c>
      <c r="E530" s="144">
        <v>0</v>
      </c>
      <c r="F530" s="144">
        <v>0</v>
      </c>
      <c r="G530" s="144">
        <v>2.5</v>
      </c>
      <c r="H530" s="144">
        <v>1.5</v>
      </c>
      <c r="I530" s="144">
        <v>3.75</v>
      </c>
      <c r="J530" s="142"/>
      <c r="K530" s="142"/>
      <c r="L530" s="142"/>
    </row>
    <row r="531" spans="1:12" ht="22.5" customHeight="1" x14ac:dyDescent="0.25">
      <c r="A531" s="131" t="s">
        <v>500</v>
      </c>
      <c r="B531" s="132" t="s">
        <v>16</v>
      </c>
      <c r="C531" s="132" t="s">
        <v>17</v>
      </c>
      <c r="D531" s="133" t="s">
        <v>286</v>
      </c>
      <c r="E531" s="134"/>
      <c r="F531" s="134"/>
      <c r="G531" s="134"/>
      <c r="H531" s="134"/>
      <c r="I531" s="135"/>
      <c r="J531" s="146">
        <v>4.8759999999999994</v>
      </c>
      <c r="K531" s="179"/>
      <c r="L531" s="137">
        <f>+ROUND(TRUNC(J531,4)*TRUNC(K531,2),2)</f>
        <v>0</v>
      </c>
    </row>
    <row r="532" spans="1:12" ht="45" customHeight="1" x14ac:dyDescent="0.25">
      <c r="A532" s="138"/>
      <c r="B532" s="138"/>
      <c r="C532" s="138"/>
      <c r="D532" s="139" t="s">
        <v>287</v>
      </c>
      <c r="E532" s="140"/>
      <c r="F532" s="140"/>
      <c r="G532" s="140"/>
      <c r="H532" s="140"/>
      <c r="I532" s="141"/>
      <c r="J532" s="142"/>
      <c r="K532" s="142"/>
      <c r="L532" s="142"/>
    </row>
    <row r="533" spans="1:12" x14ac:dyDescent="0.25">
      <c r="A533" s="138"/>
      <c r="B533" s="138"/>
      <c r="C533" s="138"/>
      <c r="D533" s="143" t="s">
        <v>171</v>
      </c>
      <c r="E533" s="144">
        <v>2</v>
      </c>
      <c r="F533" s="144">
        <v>0</v>
      </c>
      <c r="G533" s="144">
        <v>1.06</v>
      </c>
      <c r="H533" s="144">
        <v>2.2999999999999998</v>
      </c>
      <c r="I533" s="144">
        <v>4.8759999999999994</v>
      </c>
      <c r="J533" s="142"/>
      <c r="K533" s="142"/>
      <c r="L533" s="142"/>
    </row>
    <row r="534" spans="1:12" x14ac:dyDescent="0.25">
      <c r="A534" s="131" t="s">
        <v>501</v>
      </c>
      <c r="B534" s="132" t="s">
        <v>16</v>
      </c>
      <c r="C534" s="132" t="s">
        <v>17</v>
      </c>
      <c r="D534" s="133" t="s">
        <v>288</v>
      </c>
      <c r="E534" s="134"/>
      <c r="F534" s="134"/>
      <c r="G534" s="134"/>
      <c r="H534" s="134"/>
      <c r="I534" s="135"/>
      <c r="J534" s="146">
        <v>29.361999999999998</v>
      </c>
      <c r="K534" s="179"/>
      <c r="L534" s="137">
        <f>+ROUND(TRUNC(J534,4)*TRUNC(K534,2),2)</f>
        <v>0</v>
      </c>
    </row>
    <row r="535" spans="1:12" ht="69.95" customHeight="1" x14ac:dyDescent="0.25">
      <c r="A535" s="138"/>
      <c r="B535" s="138"/>
      <c r="C535" s="138"/>
      <c r="D535" s="139" t="s">
        <v>289</v>
      </c>
      <c r="E535" s="140"/>
      <c r="F535" s="140"/>
      <c r="G535" s="140"/>
      <c r="H535" s="140"/>
      <c r="I535" s="141"/>
      <c r="J535" s="142"/>
      <c r="K535" s="142"/>
      <c r="L535" s="142"/>
    </row>
    <row r="536" spans="1:12" x14ac:dyDescent="0.25">
      <c r="A536" s="138"/>
      <c r="B536" s="138"/>
      <c r="C536" s="138"/>
      <c r="D536" s="143" t="s">
        <v>290</v>
      </c>
      <c r="E536" s="144">
        <v>0</v>
      </c>
      <c r="F536" s="144">
        <v>13</v>
      </c>
      <c r="G536" s="144">
        <v>0</v>
      </c>
      <c r="H536" s="144">
        <v>3</v>
      </c>
      <c r="I536" s="144">
        <v>39</v>
      </c>
      <c r="J536" s="142"/>
      <c r="K536" s="142"/>
      <c r="L536" s="142"/>
    </row>
    <row r="537" spans="1:12" x14ac:dyDescent="0.25">
      <c r="A537" s="138"/>
      <c r="B537" s="138"/>
      <c r="C537" s="138"/>
      <c r="D537" s="143" t="s">
        <v>81</v>
      </c>
      <c r="E537" s="144">
        <v>-1</v>
      </c>
      <c r="F537" s="144">
        <v>0</v>
      </c>
      <c r="G537" s="144">
        <v>1.06</v>
      </c>
      <c r="H537" s="144">
        <v>2.2999999999999998</v>
      </c>
      <c r="I537" s="144">
        <v>-2.4379999999999997</v>
      </c>
      <c r="J537" s="142"/>
      <c r="K537" s="142"/>
      <c r="L537" s="142"/>
    </row>
    <row r="538" spans="1:12" x14ac:dyDescent="0.25">
      <c r="A538" s="138"/>
      <c r="B538" s="138"/>
      <c r="C538" s="138"/>
      <c r="D538" s="143" t="s">
        <v>291</v>
      </c>
      <c r="E538" s="144">
        <v>-2</v>
      </c>
      <c r="F538" s="144">
        <v>0</v>
      </c>
      <c r="G538" s="144">
        <v>2.4</v>
      </c>
      <c r="H538" s="144">
        <v>1.5</v>
      </c>
      <c r="I538" s="144">
        <v>-7.1999999999999993</v>
      </c>
      <c r="J538" s="142"/>
      <c r="K538" s="142"/>
      <c r="L538" s="142"/>
    </row>
    <row r="539" spans="1:12" x14ac:dyDescent="0.25">
      <c r="A539" s="131" t="s">
        <v>502</v>
      </c>
      <c r="B539" s="132" t="s">
        <v>16</v>
      </c>
      <c r="C539" s="132" t="s">
        <v>21</v>
      </c>
      <c r="D539" s="133" t="s">
        <v>292</v>
      </c>
      <c r="E539" s="134"/>
      <c r="F539" s="134"/>
      <c r="G539" s="134"/>
      <c r="H539" s="134"/>
      <c r="I539" s="135"/>
      <c r="J539" s="136">
        <v>2</v>
      </c>
      <c r="K539" s="179"/>
      <c r="L539" s="137">
        <f>+ROUND(TRUNC(J539,2)*TRUNC(K539,2),2)</f>
        <v>0</v>
      </c>
    </row>
    <row r="540" spans="1:12" ht="45" customHeight="1" x14ac:dyDescent="0.25">
      <c r="A540" s="138"/>
      <c r="B540" s="138"/>
      <c r="C540" s="138"/>
      <c r="D540" s="139" t="s">
        <v>293</v>
      </c>
      <c r="E540" s="140"/>
      <c r="F540" s="140"/>
      <c r="G540" s="140"/>
      <c r="H540" s="140"/>
      <c r="I540" s="141"/>
      <c r="J540" s="142"/>
      <c r="K540" s="142"/>
      <c r="L540" s="142"/>
    </row>
    <row r="541" spans="1:12" x14ac:dyDescent="0.25">
      <c r="A541" s="138"/>
      <c r="B541" s="138"/>
      <c r="C541" s="138"/>
      <c r="D541" s="143" t="s">
        <v>294</v>
      </c>
      <c r="E541" s="144">
        <v>2</v>
      </c>
      <c r="F541" s="144">
        <v>0</v>
      </c>
      <c r="G541" s="144">
        <v>0</v>
      </c>
      <c r="H541" s="144">
        <v>0</v>
      </c>
      <c r="I541" s="144">
        <v>2</v>
      </c>
      <c r="J541" s="142"/>
      <c r="K541" s="142"/>
      <c r="L541" s="142"/>
    </row>
    <row r="542" spans="1:12" x14ac:dyDescent="0.25">
      <c r="A542" s="131" t="s">
        <v>503</v>
      </c>
      <c r="B542" s="132" t="s">
        <v>16</v>
      </c>
      <c r="C542" s="132" t="s">
        <v>21</v>
      </c>
      <c r="D542" s="133" t="s">
        <v>295</v>
      </c>
      <c r="E542" s="134"/>
      <c r="F542" s="134"/>
      <c r="G542" s="134"/>
      <c r="H542" s="134"/>
      <c r="I542" s="135"/>
      <c r="J542" s="136">
        <v>1</v>
      </c>
      <c r="K542" s="179"/>
      <c r="L542" s="137">
        <f>+ROUND(TRUNC(J542,2)*TRUNC(K542,2),2)</f>
        <v>0</v>
      </c>
    </row>
    <row r="543" spans="1:12" ht="45" customHeight="1" x14ac:dyDescent="0.25">
      <c r="A543" s="138"/>
      <c r="B543" s="138"/>
      <c r="C543" s="138"/>
      <c r="D543" s="139" t="s">
        <v>296</v>
      </c>
      <c r="E543" s="140"/>
      <c r="F543" s="140"/>
      <c r="G543" s="140"/>
      <c r="H543" s="140"/>
      <c r="I543" s="141"/>
      <c r="J543" s="142"/>
      <c r="K543" s="142"/>
      <c r="L543" s="142"/>
    </row>
    <row r="544" spans="1:12" x14ac:dyDescent="0.25">
      <c r="A544" s="138"/>
      <c r="B544" s="138"/>
      <c r="C544" s="138"/>
      <c r="D544" s="143" t="s">
        <v>297</v>
      </c>
      <c r="E544" s="144">
        <v>1</v>
      </c>
      <c r="F544" s="144">
        <v>0</v>
      </c>
      <c r="G544" s="144">
        <v>0</v>
      </c>
      <c r="H544" s="144">
        <v>0</v>
      </c>
      <c r="I544" s="144">
        <v>1</v>
      </c>
      <c r="J544" s="142"/>
      <c r="K544" s="142"/>
      <c r="L544" s="142"/>
    </row>
    <row r="545" spans="1:12" x14ac:dyDescent="0.25">
      <c r="A545" s="131" t="s">
        <v>504</v>
      </c>
      <c r="B545" s="132" t="s">
        <v>16</v>
      </c>
      <c r="C545" s="132" t="s">
        <v>21</v>
      </c>
      <c r="D545" s="133" t="s">
        <v>298</v>
      </c>
      <c r="E545" s="134"/>
      <c r="F545" s="134"/>
      <c r="G545" s="134"/>
      <c r="H545" s="134"/>
      <c r="I545" s="135"/>
      <c r="J545" s="136">
        <v>10</v>
      </c>
      <c r="K545" s="179"/>
      <c r="L545" s="137">
        <f>+ROUND(TRUNC(J545,2)*TRUNC(K545,2),2)</f>
        <v>0</v>
      </c>
    </row>
    <row r="546" spans="1:12" ht="45" customHeight="1" x14ac:dyDescent="0.25">
      <c r="A546" s="138"/>
      <c r="B546" s="138"/>
      <c r="C546" s="138"/>
      <c r="D546" s="139" t="s">
        <v>299</v>
      </c>
      <c r="E546" s="140"/>
      <c r="F546" s="140"/>
      <c r="G546" s="140"/>
      <c r="H546" s="140"/>
      <c r="I546" s="141"/>
      <c r="J546" s="142"/>
      <c r="K546" s="142"/>
      <c r="L546" s="142"/>
    </row>
    <row r="547" spans="1:12" x14ac:dyDescent="0.25">
      <c r="A547" s="138"/>
      <c r="B547" s="138"/>
      <c r="C547" s="138"/>
      <c r="D547" s="143" t="s">
        <v>90</v>
      </c>
      <c r="E547" s="144">
        <v>1</v>
      </c>
      <c r="F547" s="144">
        <v>0</v>
      </c>
      <c r="G547" s="144">
        <v>0</v>
      </c>
      <c r="H547" s="144">
        <v>0</v>
      </c>
      <c r="I547" s="144">
        <v>1</v>
      </c>
      <c r="J547" s="142"/>
      <c r="K547" s="142"/>
      <c r="L547" s="142"/>
    </row>
    <row r="548" spans="1:12" x14ac:dyDescent="0.25">
      <c r="A548" s="138"/>
      <c r="B548" s="138"/>
      <c r="C548" s="138"/>
      <c r="D548" s="143" t="s">
        <v>50</v>
      </c>
      <c r="E548" s="144">
        <v>1</v>
      </c>
      <c r="F548" s="144">
        <v>0</v>
      </c>
      <c r="G548" s="144">
        <v>0</v>
      </c>
      <c r="H548" s="144">
        <v>0</v>
      </c>
      <c r="I548" s="144">
        <v>1</v>
      </c>
      <c r="J548" s="142"/>
      <c r="K548" s="142"/>
      <c r="L548" s="142"/>
    </row>
    <row r="549" spans="1:12" x14ac:dyDescent="0.25">
      <c r="A549" s="138"/>
      <c r="B549" s="138"/>
      <c r="C549" s="138"/>
      <c r="D549" s="143" t="s">
        <v>71</v>
      </c>
      <c r="E549" s="144">
        <v>1</v>
      </c>
      <c r="F549" s="144">
        <v>0</v>
      </c>
      <c r="G549" s="144">
        <v>0</v>
      </c>
      <c r="H549" s="144">
        <v>0</v>
      </c>
      <c r="I549" s="144">
        <v>1</v>
      </c>
      <c r="J549" s="142"/>
      <c r="K549" s="142"/>
      <c r="L549" s="142"/>
    </row>
    <row r="550" spans="1:12" x14ac:dyDescent="0.25">
      <c r="A550" s="138"/>
      <c r="B550" s="138"/>
      <c r="C550" s="138"/>
      <c r="D550" s="143" t="s">
        <v>300</v>
      </c>
      <c r="E550" s="144">
        <v>1</v>
      </c>
      <c r="F550" s="144">
        <v>0</v>
      </c>
      <c r="G550" s="144">
        <v>0</v>
      </c>
      <c r="H550" s="144">
        <v>0</v>
      </c>
      <c r="I550" s="144">
        <v>1</v>
      </c>
      <c r="J550" s="142"/>
      <c r="K550" s="142"/>
      <c r="L550" s="142"/>
    </row>
    <row r="551" spans="1:12" x14ac:dyDescent="0.25">
      <c r="A551" s="138"/>
      <c r="B551" s="138"/>
      <c r="C551" s="138"/>
      <c r="D551" s="143" t="s">
        <v>250</v>
      </c>
      <c r="E551" s="144">
        <v>1</v>
      </c>
      <c r="F551" s="144">
        <v>0</v>
      </c>
      <c r="G551" s="144">
        <v>0</v>
      </c>
      <c r="H551" s="144">
        <v>0</v>
      </c>
      <c r="I551" s="144">
        <v>1</v>
      </c>
      <c r="J551" s="142"/>
      <c r="K551" s="142"/>
      <c r="L551" s="142"/>
    </row>
    <row r="552" spans="1:12" x14ac:dyDescent="0.25">
      <c r="A552" s="138"/>
      <c r="B552" s="138"/>
      <c r="C552" s="138"/>
      <c r="D552" s="143" t="s">
        <v>301</v>
      </c>
      <c r="E552" s="144">
        <v>1</v>
      </c>
      <c r="F552" s="144">
        <v>0</v>
      </c>
      <c r="G552" s="144">
        <v>0</v>
      </c>
      <c r="H552" s="144">
        <v>0</v>
      </c>
      <c r="I552" s="144">
        <v>1</v>
      </c>
      <c r="J552" s="142"/>
      <c r="K552" s="142"/>
      <c r="L552" s="142"/>
    </row>
    <row r="553" spans="1:12" x14ac:dyDescent="0.25">
      <c r="A553" s="138"/>
      <c r="B553" s="138"/>
      <c r="C553" s="138"/>
      <c r="D553" s="143" t="s">
        <v>89</v>
      </c>
      <c r="E553" s="144">
        <v>1</v>
      </c>
      <c r="F553" s="144">
        <v>0</v>
      </c>
      <c r="G553" s="144">
        <v>0</v>
      </c>
      <c r="H553" s="144">
        <v>0</v>
      </c>
      <c r="I553" s="144">
        <v>1</v>
      </c>
      <c r="J553" s="142"/>
      <c r="K553" s="142"/>
      <c r="L553" s="142"/>
    </row>
    <row r="554" spans="1:12" x14ac:dyDescent="0.25">
      <c r="A554" s="138"/>
      <c r="B554" s="138"/>
      <c r="C554" s="138"/>
      <c r="D554" s="143" t="s">
        <v>24</v>
      </c>
      <c r="E554" s="144">
        <v>1</v>
      </c>
      <c r="F554" s="144">
        <v>0</v>
      </c>
      <c r="G554" s="144">
        <v>0</v>
      </c>
      <c r="H554" s="144">
        <v>0</v>
      </c>
      <c r="I554" s="144">
        <v>1</v>
      </c>
      <c r="J554" s="142"/>
      <c r="K554" s="142"/>
      <c r="L554" s="142"/>
    </row>
    <row r="555" spans="1:12" x14ac:dyDescent="0.25">
      <c r="A555" s="138"/>
      <c r="B555" s="138"/>
      <c r="C555" s="138"/>
      <c r="D555" s="143" t="s">
        <v>260</v>
      </c>
      <c r="E555" s="144">
        <v>1</v>
      </c>
      <c r="F555" s="144">
        <v>0</v>
      </c>
      <c r="G555" s="144">
        <v>0</v>
      </c>
      <c r="H555" s="144">
        <v>0</v>
      </c>
      <c r="I555" s="144">
        <v>1</v>
      </c>
      <c r="J555" s="142"/>
      <c r="K555" s="142"/>
      <c r="L555" s="142"/>
    </row>
    <row r="556" spans="1:12" x14ac:dyDescent="0.25">
      <c r="A556" s="138"/>
      <c r="B556" s="138"/>
      <c r="C556" s="138"/>
      <c r="D556" s="143" t="s">
        <v>52</v>
      </c>
      <c r="E556" s="144">
        <v>1</v>
      </c>
      <c r="F556" s="144">
        <v>0</v>
      </c>
      <c r="G556" s="144">
        <v>0</v>
      </c>
      <c r="H556" s="144">
        <v>0</v>
      </c>
      <c r="I556" s="144">
        <v>1</v>
      </c>
      <c r="J556" s="147"/>
      <c r="K556" s="147"/>
      <c r="L556" s="147"/>
    </row>
    <row r="557" spans="1:12" x14ac:dyDescent="0.25">
      <c r="A557" s="148"/>
      <c r="B557" s="149" t="s">
        <v>593</v>
      </c>
      <c r="C557" s="148"/>
      <c r="D557" s="150"/>
      <c r="E557" s="151"/>
      <c r="F557" s="152"/>
      <c r="G557" s="152"/>
      <c r="H557" s="152"/>
      <c r="I557" s="153" t="s">
        <v>302</v>
      </c>
      <c r="J557" s="151"/>
      <c r="K557" s="2"/>
      <c r="L557" s="3">
        <f>SUM(L453:L556)</f>
        <v>0</v>
      </c>
    </row>
    <row r="558" spans="1:12" x14ac:dyDescent="0.25">
      <c r="A558" s="125" t="s">
        <v>505</v>
      </c>
      <c r="B558" s="126" t="s">
        <v>12</v>
      </c>
      <c r="C558" s="125" t="s">
        <v>13</v>
      </c>
      <c r="D558" s="127" t="s">
        <v>303</v>
      </c>
      <c r="E558" s="128"/>
      <c r="F558" s="128"/>
      <c r="G558" s="128"/>
      <c r="H558" s="128"/>
      <c r="I558" s="129"/>
      <c r="J558" s="130"/>
      <c r="K558" s="130"/>
      <c r="L558" s="130"/>
    </row>
    <row r="559" spans="1:12" x14ac:dyDescent="0.25">
      <c r="A559" s="131" t="s">
        <v>506</v>
      </c>
      <c r="B559" s="132" t="s">
        <v>16</v>
      </c>
      <c r="C559" s="132" t="s">
        <v>21</v>
      </c>
      <c r="D559" s="133" t="s">
        <v>304</v>
      </c>
      <c r="E559" s="134"/>
      <c r="F559" s="134"/>
      <c r="G559" s="134"/>
      <c r="H559" s="134"/>
      <c r="I559" s="135"/>
      <c r="J559" s="136">
        <v>1</v>
      </c>
      <c r="K559" s="179"/>
      <c r="L559" s="137">
        <f>+ROUND(TRUNC(J559,2)*TRUNC(K559,2),2)</f>
        <v>0</v>
      </c>
    </row>
    <row r="560" spans="1:12" ht="45" customHeight="1" x14ac:dyDescent="0.25">
      <c r="A560" s="138"/>
      <c r="B560" s="138"/>
      <c r="C560" s="138"/>
      <c r="D560" s="139" t="s">
        <v>305</v>
      </c>
      <c r="E560" s="140"/>
      <c r="F560" s="140"/>
      <c r="G560" s="140"/>
      <c r="H560" s="140"/>
      <c r="I560" s="141"/>
      <c r="J560" s="142"/>
      <c r="K560" s="142"/>
      <c r="L560" s="142"/>
    </row>
    <row r="561" spans="1:12" x14ac:dyDescent="0.25">
      <c r="A561" s="138"/>
      <c r="B561" s="138"/>
      <c r="C561" s="138"/>
      <c r="D561" s="145"/>
      <c r="E561" s="144">
        <v>1</v>
      </c>
      <c r="F561" s="144">
        <v>0</v>
      </c>
      <c r="G561" s="144">
        <v>0</v>
      </c>
      <c r="H561" s="144">
        <v>0</v>
      </c>
      <c r="I561" s="144">
        <v>1</v>
      </c>
      <c r="J561" s="147"/>
      <c r="K561" s="147"/>
      <c r="L561" s="147"/>
    </row>
    <row r="562" spans="1:12" x14ac:dyDescent="0.25">
      <c r="A562" s="159"/>
      <c r="B562" s="160" t="s">
        <v>593</v>
      </c>
      <c r="C562" s="159"/>
      <c r="D562" s="161"/>
      <c r="E562" s="162"/>
      <c r="F562" s="163"/>
      <c r="G562" s="163"/>
      <c r="H562" s="163"/>
      <c r="I562" s="164" t="s">
        <v>306</v>
      </c>
      <c r="J562" s="162"/>
      <c r="K562" s="165"/>
      <c r="L562" s="166">
        <f>SUM(L559:L561)</f>
        <v>0</v>
      </c>
    </row>
    <row r="563" spans="1:12" x14ac:dyDescent="0.25">
      <c r="A563" s="148"/>
      <c r="B563" s="149" t="s">
        <v>593</v>
      </c>
      <c r="C563" s="148"/>
      <c r="D563" s="150"/>
      <c r="E563" s="151"/>
      <c r="F563" s="152"/>
      <c r="G563" s="152"/>
      <c r="H563" s="152"/>
      <c r="I563" s="153" t="s">
        <v>307</v>
      </c>
      <c r="J563" s="107"/>
      <c r="K563" s="2"/>
      <c r="L563" s="3">
        <f>+L562+L557+L451+L381+L329+L236</f>
        <v>11241.189999999999</v>
      </c>
    </row>
    <row r="564" spans="1:12" x14ac:dyDescent="0.25">
      <c r="A564" s="118" t="s">
        <v>308</v>
      </c>
      <c r="B564" s="119" t="s">
        <v>12</v>
      </c>
      <c r="C564" s="118" t="s">
        <v>13</v>
      </c>
      <c r="D564" s="120" t="s">
        <v>309</v>
      </c>
      <c r="E564" s="121"/>
      <c r="F564" s="121"/>
      <c r="G564" s="121"/>
      <c r="H564" s="121"/>
      <c r="I564" s="122"/>
      <c r="J564" s="167"/>
      <c r="K564" s="168"/>
      <c r="L564" s="168"/>
    </row>
    <row r="565" spans="1:12" x14ac:dyDescent="0.25">
      <c r="A565" s="131" t="s">
        <v>507</v>
      </c>
      <c r="B565" s="132" t="s">
        <v>16</v>
      </c>
      <c r="C565" s="132" t="s">
        <v>46</v>
      </c>
      <c r="D565" s="133" t="s">
        <v>310</v>
      </c>
      <c r="E565" s="134"/>
      <c r="F565" s="134"/>
      <c r="G565" s="134"/>
      <c r="H565" s="134"/>
      <c r="I565" s="135"/>
      <c r="J565" s="136">
        <v>85</v>
      </c>
      <c r="K565" s="179"/>
      <c r="L565" s="137">
        <f>+ROUND(TRUNC(J565,2)*TRUNC(K565,2),2)</f>
        <v>0</v>
      </c>
    </row>
    <row r="566" spans="1:12" ht="69.95" customHeight="1" x14ac:dyDescent="0.25">
      <c r="A566" s="138"/>
      <c r="B566" s="138"/>
      <c r="C566" s="138"/>
      <c r="D566" s="139" t="s">
        <v>311</v>
      </c>
      <c r="E566" s="140"/>
      <c r="F566" s="140"/>
      <c r="G566" s="140"/>
      <c r="H566" s="140"/>
      <c r="I566" s="141"/>
      <c r="J566" s="142"/>
      <c r="K566" s="142"/>
      <c r="L566" s="142"/>
    </row>
    <row r="567" spans="1:12" x14ac:dyDescent="0.25">
      <c r="A567" s="138"/>
      <c r="B567" s="138"/>
      <c r="C567" s="138"/>
      <c r="D567" s="143" t="s">
        <v>33</v>
      </c>
      <c r="E567" s="144">
        <v>0</v>
      </c>
      <c r="F567" s="144">
        <v>20</v>
      </c>
      <c r="G567" s="144">
        <v>0</v>
      </c>
      <c r="H567" s="144">
        <v>0</v>
      </c>
      <c r="I567" s="144">
        <v>20</v>
      </c>
      <c r="J567" s="142"/>
      <c r="K567" s="142"/>
      <c r="L567" s="142"/>
    </row>
    <row r="568" spans="1:12" x14ac:dyDescent="0.25">
      <c r="A568" s="138"/>
      <c r="B568" s="138"/>
      <c r="C568" s="138"/>
      <c r="D568" s="143" t="s">
        <v>32</v>
      </c>
      <c r="E568" s="144">
        <v>0</v>
      </c>
      <c r="F568" s="144">
        <v>20</v>
      </c>
      <c r="G568" s="144">
        <v>0</v>
      </c>
      <c r="H568" s="144">
        <v>0</v>
      </c>
      <c r="I568" s="144">
        <v>20</v>
      </c>
      <c r="J568" s="142"/>
      <c r="K568" s="142"/>
      <c r="L568" s="142"/>
    </row>
    <row r="569" spans="1:12" x14ac:dyDescent="0.25">
      <c r="A569" s="138"/>
      <c r="B569" s="138"/>
      <c r="C569" s="138"/>
      <c r="D569" s="143" t="s">
        <v>34</v>
      </c>
      <c r="E569" s="144">
        <v>0</v>
      </c>
      <c r="F569" s="144">
        <v>18</v>
      </c>
      <c r="G569" s="144">
        <v>0</v>
      </c>
      <c r="H569" s="144">
        <v>0</v>
      </c>
      <c r="I569" s="144">
        <v>18</v>
      </c>
      <c r="J569" s="142"/>
      <c r="K569" s="142"/>
      <c r="L569" s="142"/>
    </row>
    <row r="570" spans="1:12" x14ac:dyDescent="0.25">
      <c r="A570" s="138"/>
      <c r="B570" s="138"/>
      <c r="C570" s="138"/>
      <c r="D570" s="143" t="s">
        <v>35</v>
      </c>
      <c r="E570" s="144">
        <v>0</v>
      </c>
      <c r="F570" s="144">
        <v>17</v>
      </c>
      <c r="G570" s="144">
        <v>0</v>
      </c>
      <c r="H570" s="144">
        <v>0</v>
      </c>
      <c r="I570" s="144">
        <v>17</v>
      </c>
      <c r="J570" s="142"/>
      <c r="K570" s="142"/>
      <c r="L570" s="142"/>
    </row>
    <row r="571" spans="1:12" x14ac:dyDescent="0.25">
      <c r="A571" s="138"/>
      <c r="B571" s="138"/>
      <c r="C571" s="138"/>
      <c r="D571" s="143" t="s">
        <v>38</v>
      </c>
      <c r="E571" s="144">
        <v>0</v>
      </c>
      <c r="F571" s="144">
        <v>10</v>
      </c>
      <c r="G571" s="144">
        <v>0</v>
      </c>
      <c r="H571" s="144">
        <v>0</v>
      </c>
      <c r="I571" s="144">
        <v>10</v>
      </c>
      <c r="J571" s="142"/>
      <c r="K571" s="142"/>
      <c r="L571" s="142"/>
    </row>
    <row r="572" spans="1:12" ht="22.5" customHeight="1" x14ac:dyDescent="0.25">
      <c r="A572" s="131" t="s">
        <v>508</v>
      </c>
      <c r="B572" s="132" t="s">
        <v>16</v>
      </c>
      <c r="C572" s="132" t="s">
        <v>46</v>
      </c>
      <c r="D572" s="133" t="s">
        <v>312</v>
      </c>
      <c r="E572" s="134"/>
      <c r="F572" s="134"/>
      <c r="G572" s="134"/>
      <c r="H572" s="134"/>
      <c r="I572" s="135"/>
      <c r="J572" s="136">
        <v>150</v>
      </c>
      <c r="K572" s="179"/>
      <c r="L572" s="137">
        <f>+ROUND(TRUNC(J572,2)*TRUNC(K572,2),2)</f>
        <v>0</v>
      </c>
    </row>
    <row r="573" spans="1:12" ht="150" customHeight="1" x14ac:dyDescent="0.25">
      <c r="A573" s="138"/>
      <c r="B573" s="138"/>
      <c r="C573" s="138"/>
      <c r="D573" s="139" t="s">
        <v>313</v>
      </c>
      <c r="E573" s="140"/>
      <c r="F573" s="140"/>
      <c r="G573" s="140"/>
      <c r="H573" s="140"/>
      <c r="I573" s="141"/>
      <c r="J573" s="142"/>
      <c r="K573" s="142"/>
      <c r="L573" s="142"/>
    </row>
    <row r="574" spans="1:12" x14ac:dyDescent="0.25">
      <c r="A574" s="138"/>
      <c r="B574" s="138"/>
      <c r="C574" s="138"/>
      <c r="D574" s="145"/>
      <c r="E574" s="144">
        <v>150</v>
      </c>
      <c r="F574" s="144">
        <v>0</v>
      </c>
      <c r="G574" s="144">
        <v>0</v>
      </c>
      <c r="H574" s="144">
        <v>0</v>
      </c>
      <c r="I574" s="144">
        <v>150</v>
      </c>
      <c r="J574" s="142"/>
      <c r="K574" s="142"/>
      <c r="L574" s="142"/>
    </row>
    <row r="575" spans="1:12" x14ac:dyDescent="0.25">
      <c r="A575" s="131" t="s">
        <v>509</v>
      </c>
      <c r="B575" s="132" t="s">
        <v>16</v>
      </c>
      <c r="C575" s="132" t="s">
        <v>21</v>
      </c>
      <c r="D575" s="133" t="s">
        <v>314</v>
      </c>
      <c r="E575" s="134"/>
      <c r="F575" s="134"/>
      <c r="G575" s="134"/>
      <c r="H575" s="134"/>
      <c r="I575" s="135"/>
      <c r="J575" s="136">
        <v>5</v>
      </c>
      <c r="K575" s="179"/>
      <c r="L575" s="137">
        <f>+ROUND(TRUNC(J575,2)*TRUNC(K575,2),2)</f>
        <v>0</v>
      </c>
    </row>
    <row r="576" spans="1:12" ht="180.75" customHeight="1" x14ac:dyDescent="0.25">
      <c r="A576" s="138"/>
      <c r="B576" s="138"/>
      <c r="C576" s="138"/>
      <c r="D576" s="139" t="s">
        <v>315</v>
      </c>
      <c r="E576" s="140"/>
      <c r="F576" s="140"/>
      <c r="G576" s="140"/>
      <c r="H576" s="140"/>
      <c r="I576" s="141"/>
      <c r="J576" s="142"/>
      <c r="K576" s="142"/>
      <c r="L576" s="142"/>
    </row>
    <row r="577" spans="1:12" x14ac:dyDescent="0.25">
      <c r="A577" s="138"/>
      <c r="B577" s="138"/>
      <c r="C577" s="138"/>
      <c r="D577" s="143" t="s">
        <v>33</v>
      </c>
      <c r="E577" s="144">
        <v>1</v>
      </c>
      <c r="F577" s="144">
        <v>0</v>
      </c>
      <c r="G577" s="144">
        <v>0</v>
      </c>
      <c r="H577" s="144">
        <v>0</v>
      </c>
      <c r="I577" s="144">
        <v>1</v>
      </c>
      <c r="J577" s="142"/>
      <c r="K577" s="142"/>
      <c r="L577" s="142"/>
    </row>
    <row r="578" spans="1:12" x14ac:dyDescent="0.25">
      <c r="A578" s="138"/>
      <c r="B578" s="138"/>
      <c r="C578" s="138"/>
      <c r="D578" s="143" t="s">
        <v>32</v>
      </c>
      <c r="E578" s="144">
        <v>1</v>
      </c>
      <c r="F578" s="144">
        <v>0</v>
      </c>
      <c r="G578" s="144">
        <v>0</v>
      </c>
      <c r="H578" s="144">
        <v>0</v>
      </c>
      <c r="I578" s="144">
        <v>1</v>
      </c>
      <c r="J578" s="142"/>
      <c r="K578" s="142"/>
      <c r="L578" s="142"/>
    </row>
    <row r="579" spans="1:12" x14ac:dyDescent="0.25">
      <c r="A579" s="138"/>
      <c r="B579" s="138"/>
      <c r="C579" s="138"/>
      <c r="D579" s="143" t="s">
        <v>34</v>
      </c>
      <c r="E579" s="144">
        <v>1</v>
      </c>
      <c r="F579" s="144">
        <v>0</v>
      </c>
      <c r="G579" s="144">
        <v>0</v>
      </c>
      <c r="H579" s="144">
        <v>0</v>
      </c>
      <c r="I579" s="144">
        <v>1</v>
      </c>
      <c r="J579" s="142"/>
      <c r="K579" s="142"/>
      <c r="L579" s="142"/>
    </row>
    <row r="580" spans="1:12" x14ac:dyDescent="0.25">
      <c r="A580" s="138"/>
      <c r="B580" s="138"/>
      <c r="C580" s="138"/>
      <c r="D580" s="143" t="s">
        <v>35</v>
      </c>
      <c r="E580" s="144">
        <v>1</v>
      </c>
      <c r="F580" s="144">
        <v>0</v>
      </c>
      <c r="G580" s="144">
        <v>0</v>
      </c>
      <c r="H580" s="144">
        <v>0</v>
      </c>
      <c r="I580" s="144">
        <v>1</v>
      </c>
      <c r="J580" s="142"/>
      <c r="K580" s="142"/>
      <c r="L580" s="142"/>
    </row>
    <row r="581" spans="1:12" x14ac:dyDescent="0.25">
      <c r="A581" s="138"/>
      <c r="B581" s="138"/>
      <c r="C581" s="138"/>
      <c r="D581" s="143" t="s">
        <v>38</v>
      </c>
      <c r="E581" s="144">
        <v>1</v>
      </c>
      <c r="F581" s="144">
        <v>0</v>
      </c>
      <c r="G581" s="144">
        <v>0</v>
      </c>
      <c r="H581" s="144">
        <v>0</v>
      </c>
      <c r="I581" s="144">
        <v>1</v>
      </c>
      <c r="J581" s="142"/>
      <c r="K581" s="142"/>
      <c r="L581" s="142"/>
    </row>
    <row r="582" spans="1:12" x14ac:dyDescent="0.25">
      <c r="A582" s="131" t="s">
        <v>510</v>
      </c>
      <c r="B582" s="132" t="s">
        <v>16</v>
      </c>
      <c r="C582" s="132" t="s">
        <v>21</v>
      </c>
      <c r="D582" s="133" t="s">
        <v>316</v>
      </c>
      <c r="E582" s="134"/>
      <c r="F582" s="134"/>
      <c r="G582" s="134"/>
      <c r="H582" s="134"/>
      <c r="I582" s="135"/>
      <c r="J582" s="136">
        <v>3</v>
      </c>
      <c r="K582" s="179"/>
      <c r="L582" s="137">
        <f>+ROUND(TRUNC(J582,2)*TRUNC(K582,2),2)</f>
        <v>0</v>
      </c>
    </row>
    <row r="583" spans="1:12" ht="153" customHeight="1" x14ac:dyDescent="0.25">
      <c r="A583" s="138"/>
      <c r="B583" s="138"/>
      <c r="C583" s="138"/>
      <c r="D583" s="139" t="s">
        <v>317</v>
      </c>
      <c r="E583" s="140"/>
      <c r="F583" s="140"/>
      <c r="G583" s="140"/>
      <c r="H583" s="140"/>
      <c r="I583" s="141"/>
      <c r="J583" s="142"/>
      <c r="K583" s="142"/>
      <c r="L583" s="142"/>
    </row>
    <row r="584" spans="1:12" x14ac:dyDescent="0.25">
      <c r="A584" s="138"/>
      <c r="B584" s="138"/>
      <c r="C584" s="138"/>
      <c r="D584" s="143" t="s">
        <v>49</v>
      </c>
      <c r="E584" s="144">
        <v>3</v>
      </c>
      <c r="F584" s="144">
        <v>0</v>
      </c>
      <c r="G584" s="144">
        <v>0</v>
      </c>
      <c r="H584" s="144">
        <v>0</v>
      </c>
      <c r="I584" s="144">
        <v>3</v>
      </c>
      <c r="J584" s="142"/>
      <c r="K584" s="142"/>
      <c r="L584" s="142"/>
    </row>
    <row r="585" spans="1:12" x14ac:dyDescent="0.25">
      <c r="A585" s="131" t="s">
        <v>511</v>
      </c>
      <c r="B585" s="132" t="s">
        <v>16</v>
      </c>
      <c r="C585" s="132" t="s">
        <v>21</v>
      </c>
      <c r="D585" s="133" t="s">
        <v>318</v>
      </c>
      <c r="E585" s="134"/>
      <c r="F585" s="134"/>
      <c r="G585" s="134"/>
      <c r="H585" s="134"/>
      <c r="I585" s="135"/>
      <c r="J585" s="136">
        <v>18</v>
      </c>
      <c r="K585" s="179"/>
      <c r="L585" s="137">
        <f>+ROUND(TRUNC(J585,2)*TRUNC(K585,2),2)</f>
        <v>0</v>
      </c>
    </row>
    <row r="586" spans="1:12" ht="165" customHeight="1" x14ac:dyDescent="0.25">
      <c r="A586" s="138"/>
      <c r="B586" s="138"/>
      <c r="C586" s="138"/>
      <c r="D586" s="139" t="s">
        <v>319</v>
      </c>
      <c r="E586" s="140"/>
      <c r="F586" s="140"/>
      <c r="G586" s="140"/>
      <c r="H586" s="140"/>
      <c r="I586" s="141"/>
      <c r="J586" s="142"/>
      <c r="K586" s="142"/>
      <c r="L586" s="142"/>
    </row>
    <row r="587" spans="1:12" x14ac:dyDescent="0.25">
      <c r="A587" s="138"/>
      <c r="B587" s="138"/>
      <c r="C587" s="138"/>
      <c r="D587" s="143" t="s">
        <v>250</v>
      </c>
      <c r="E587" s="144">
        <v>1</v>
      </c>
      <c r="F587" s="144">
        <v>0</v>
      </c>
      <c r="G587" s="144">
        <v>0</v>
      </c>
      <c r="H587" s="144">
        <v>0</v>
      </c>
      <c r="I587" s="144">
        <v>1</v>
      </c>
      <c r="J587" s="142"/>
      <c r="K587" s="142"/>
      <c r="L587" s="142"/>
    </row>
    <row r="588" spans="1:12" x14ac:dyDescent="0.25">
      <c r="A588" s="138"/>
      <c r="B588" s="138"/>
      <c r="C588" s="138"/>
      <c r="D588" s="143" t="s">
        <v>89</v>
      </c>
      <c r="E588" s="144">
        <v>1</v>
      </c>
      <c r="F588" s="144">
        <v>0</v>
      </c>
      <c r="G588" s="144">
        <v>0</v>
      </c>
      <c r="H588" s="144">
        <v>0</v>
      </c>
      <c r="I588" s="144">
        <v>1</v>
      </c>
      <c r="J588" s="142"/>
      <c r="K588" s="142"/>
      <c r="L588" s="142"/>
    </row>
    <row r="589" spans="1:12" x14ac:dyDescent="0.25">
      <c r="A589" s="138"/>
      <c r="B589" s="138"/>
      <c r="C589" s="138"/>
      <c r="D589" s="143" t="s">
        <v>33</v>
      </c>
      <c r="E589" s="144">
        <v>1</v>
      </c>
      <c r="F589" s="144">
        <v>0</v>
      </c>
      <c r="G589" s="144">
        <v>0</v>
      </c>
      <c r="H589" s="144">
        <v>0</v>
      </c>
      <c r="I589" s="144">
        <v>1</v>
      </c>
      <c r="J589" s="142"/>
      <c r="K589" s="142"/>
      <c r="L589" s="142"/>
    </row>
    <row r="590" spans="1:12" x14ac:dyDescent="0.25">
      <c r="A590" s="138"/>
      <c r="B590" s="138"/>
      <c r="C590" s="138"/>
      <c r="D590" s="143" t="s">
        <v>45</v>
      </c>
      <c r="E590" s="144">
        <v>1</v>
      </c>
      <c r="F590" s="144">
        <v>0</v>
      </c>
      <c r="G590" s="144">
        <v>0</v>
      </c>
      <c r="H590" s="144">
        <v>0</v>
      </c>
      <c r="I590" s="144">
        <v>1</v>
      </c>
      <c r="J590" s="142"/>
      <c r="K590" s="142"/>
      <c r="L590" s="142"/>
    </row>
    <row r="591" spans="1:12" x14ac:dyDescent="0.25">
      <c r="A591" s="138"/>
      <c r="B591" s="138"/>
      <c r="C591" s="138"/>
      <c r="D591" s="143" t="s">
        <v>71</v>
      </c>
      <c r="E591" s="144">
        <v>2</v>
      </c>
      <c r="F591" s="144">
        <v>0</v>
      </c>
      <c r="G591" s="144">
        <v>0</v>
      </c>
      <c r="H591" s="144">
        <v>0</v>
      </c>
      <c r="I591" s="144">
        <v>2</v>
      </c>
      <c r="J591" s="142"/>
      <c r="K591" s="142"/>
      <c r="L591" s="142"/>
    </row>
    <row r="592" spans="1:12" x14ac:dyDescent="0.25">
      <c r="A592" s="138"/>
      <c r="B592" s="138"/>
      <c r="C592" s="138"/>
      <c r="D592" s="143" t="s">
        <v>320</v>
      </c>
      <c r="E592" s="144">
        <v>1</v>
      </c>
      <c r="F592" s="144">
        <v>0</v>
      </c>
      <c r="G592" s="144">
        <v>0</v>
      </c>
      <c r="H592" s="144">
        <v>0</v>
      </c>
      <c r="I592" s="144">
        <v>1</v>
      </c>
      <c r="J592" s="142"/>
      <c r="K592" s="142"/>
      <c r="L592" s="142"/>
    </row>
    <row r="593" spans="1:12" x14ac:dyDescent="0.25">
      <c r="A593" s="138"/>
      <c r="B593" s="138"/>
      <c r="C593" s="138"/>
      <c r="D593" s="143" t="s">
        <v>90</v>
      </c>
      <c r="E593" s="144">
        <v>1</v>
      </c>
      <c r="F593" s="144">
        <v>0</v>
      </c>
      <c r="G593" s="144">
        <v>0</v>
      </c>
      <c r="H593" s="144">
        <v>0</v>
      </c>
      <c r="I593" s="144">
        <v>1</v>
      </c>
      <c r="J593" s="142"/>
      <c r="K593" s="142"/>
      <c r="L593" s="142"/>
    </row>
    <row r="594" spans="1:12" x14ac:dyDescent="0.25">
      <c r="A594" s="138"/>
      <c r="B594" s="138"/>
      <c r="C594" s="138"/>
      <c r="D594" s="143" t="s">
        <v>37</v>
      </c>
      <c r="E594" s="144">
        <v>1</v>
      </c>
      <c r="F594" s="144">
        <v>0</v>
      </c>
      <c r="G594" s="144">
        <v>0</v>
      </c>
      <c r="H594" s="144">
        <v>0</v>
      </c>
      <c r="I594" s="144">
        <v>1</v>
      </c>
      <c r="J594" s="142"/>
      <c r="K594" s="142"/>
      <c r="L594" s="142"/>
    </row>
    <row r="595" spans="1:12" x14ac:dyDescent="0.25">
      <c r="A595" s="138"/>
      <c r="B595" s="138"/>
      <c r="C595" s="138"/>
      <c r="D595" s="143" t="s">
        <v>36</v>
      </c>
      <c r="E595" s="144">
        <v>1</v>
      </c>
      <c r="F595" s="144">
        <v>0</v>
      </c>
      <c r="G595" s="144">
        <v>0</v>
      </c>
      <c r="H595" s="144">
        <v>0</v>
      </c>
      <c r="I595" s="144">
        <v>1</v>
      </c>
      <c r="J595" s="142"/>
      <c r="K595" s="142"/>
      <c r="L595" s="142"/>
    </row>
    <row r="596" spans="1:12" x14ac:dyDescent="0.25">
      <c r="A596" s="138"/>
      <c r="B596" s="138"/>
      <c r="C596" s="138"/>
      <c r="D596" s="143" t="s">
        <v>52</v>
      </c>
      <c r="E596" s="144">
        <v>1</v>
      </c>
      <c r="F596" s="144">
        <v>0</v>
      </c>
      <c r="G596" s="144">
        <v>0</v>
      </c>
      <c r="H596" s="144">
        <v>0</v>
      </c>
      <c r="I596" s="144">
        <v>1</v>
      </c>
      <c r="J596" s="142"/>
      <c r="K596" s="142"/>
      <c r="L596" s="142"/>
    </row>
    <row r="597" spans="1:12" x14ac:dyDescent="0.25">
      <c r="A597" s="138"/>
      <c r="B597" s="138"/>
      <c r="C597" s="138"/>
      <c r="D597" s="143" t="s">
        <v>260</v>
      </c>
      <c r="E597" s="144">
        <v>1</v>
      </c>
      <c r="F597" s="144">
        <v>0</v>
      </c>
      <c r="G597" s="144">
        <v>0</v>
      </c>
      <c r="H597" s="144">
        <v>0</v>
      </c>
      <c r="I597" s="144">
        <v>1</v>
      </c>
      <c r="J597" s="142"/>
      <c r="K597" s="142"/>
      <c r="L597" s="142"/>
    </row>
    <row r="598" spans="1:12" x14ac:dyDescent="0.25">
      <c r="A598" s="138"/>
      <c r="B598" s="138"/>
      <c r="C598" s="138"/>
      <c r="D598" s="143" t="s">
        <v>35</v>
      </c>
      <c r="E598" s="144">
        <v>1</v>
      </c>
      <c r="F598" s="144">
        <v>0</v>
      </c>
      <c r="G598" s="144">
        <v>0</v>
      </c>
      <c r="H598" s="144">
        <v>0</v>
      </c>
      <c r="I598" s="144">
        <v>1</v>
      </c>
      <c r="J598" s="142"/>
      <c r="K598" s="142"/>
      <c r="L598" s="142"/>
    </row>
    <row r="599" spans="1:12" x14ac:dyDescent="0.25">
      <c r="A599" s="138"/>
      <c r="B599" s="138"/>
      <c r="C599" s="138"/>
      <c r="D599" s="143" t="s">
        <v>24</v>
      </c>
      <c r="E599" s="144">
        <v>4</v>
      </c>
      <c r="F599" s="144">
        <v>0</v>
      </c>
      <c r="G599" s="144">
        <v>0</v>
      </c>
      <c r="H599" s="144">
        <v>0</v>
      </c>
      <c r="I599" s="144">
        <v>4</v>
      </c>
      <c r="J599" s="142"/>
      <c r="K599" s="142"/>
      <c r="L599" s="142"/>
    </row>
    <row r="600" spans="1:12" x14ac:dyDescent="0.25">
      <c r="A600" s="138"/>
      <c r="B600" s="138"/>
      <c r="C600" s="138"/>
      <c r="D600" s="143" t="s">
        <v>263</v>
      </c>
      <c r="E600" s="144">
        <v>1</v>
      </c>
      <c r="F600" s="144">
        <v>0</v>
      </c>
      <c r="G600" s="144">
        <v>0</v>
      </c>
      <c r="H600" s="144">
        <v>0</v>
      </c>
      <c r="I600" s="144">
        <v>1</v>
      </c>
      <c r="J600" s="142"/>
      <c r="K600" s="142"/>
      <c r="L600" s="142"/>
    </row>
    <row r="601" spans="1:12" x14ac:dyDescent="0.25">
      <c r="A601" s="131" t="s">
        <v>512</v>
      </c>
      <c r="B601" s="132" t="s">
        <v>16</v>
      </c>
      <c r="C601" s="132" t="s">
        <v>21</v>
      </c>
      <c r="D601" s="133" t="s">
        <v>321</v>
      </c>
      <c r="E601" s="134"/>
      <c r="F601" s="134"/>
      <c r="G601" s="134"/>
      <c r="H601" s="134"/>
      <c r="I601" s="135"/>
      <c r="J601" s="136">
        <v>2</v>
      </c>
      <c r="K601" s="179"/>
      <c r="L601" s="137">
        <f>+ROUND(TRUNC(J601,2)*TRUNC(K601,2),2)</f>
        <v>0</v>
      </c>
    </row>
    <row r="602" spans="1:12" ht="165" customHeight="1" x14ac:dyDescent="0.25">
      <c r="A602" s="138"/>
      <c r="B602" s="138"/>
      <c r="C602" s="138"/>
      <c r="D602" s="139" t="s">
        <v>322</v>
      </c>
      <c r="E602" s="140"/>
      <c r="F602" s="140"/>
      <c r="G602" s="140"/>
      <c r="H602" s="140"/>
      <c r="I602" s="141"/>
      <c r="J602" s="142"/>
      <c r="K602" s="142"/>
      <c r="L602" s="142"/>
    </row>
    <row r="603" spans="1:12" x14ac:dyDescent="0.25">
      <c r="A603" s="138"/>
      <c r="B603" s="138"/>
      <c r="C603" s="138"/>
      <c r="D603" s="143" t="s">
        <v>32</v>
      </c>
      <c r="E603" s="144">
        <v>1</v>
      </c>
      <c r="F603" s="144">
        <v>0</v>
      </c>
      <c r="G603" s="144">
        <v>0</v>
      </c>
      <c r="H603" s="144">
        <v>0</v>
      </c>
      <c r="I603" s="144">
        <v>1</v>
      </c>
      <c r="J603" s="142"/>
      <c r="K603" s="142"/>
      <c r="L603" s="142"/>
    </row>
    <row r="604" spans="1:12" x14ac:dyDescent="0.25">
      <c r="A604" s="138"/>
      <c r="B604" s="138"/>
      <c r="C604" s="138"/>
      <c r="D604" s="143" t="s">
        <v>34</v>
      </c>
      <c r="E604" s="144">
        <v>1</v>
      </c>
      <c r="F604" s="144">
        <v>0</v>
      </c>
      <c r="G604" s="144">
        <v>0</v>
      </c>
      <c r="H604" s="144">
        <v>0</v>
      </c>
      <c r="I604" s="144">
        <v>1</v>
      </c>
      <c r="J604" s="142"/>
      <c r="K604" s="142"/>
      <c r="L604" s="142"/>
    </row>
    <row r="605" spans="1:12" x14ac:dyDescent="0.25">
      <c r="A605" s="131" t="s">
        <v>513</v>
      </c>
      <c r="B605" s="132" t="s">
        <v>16</v>
      </c>
      <c r="C605" s="132" t="s">
        <v>21</v>
      </c>
      <c r="D605" s="133" t="s">
        <v>323</v>
      </c>
      <c r="E605" s="134"/>
      <c r="F605" s="134"/>
      <c r="G605" s="134"/>
      <c r="H605" s="134"/>
      <c r="I605" s="135"/>
      <c r="J605" s="136">
        <v>6</v>
      </c>
      <c r="K605" s="179"/>
      <c r="L605" s="137">
        <f>+ROUND(TRUNC(J605,2)*TRUNC(K605,2),2)</f>
        <v>0</v>
      </c>
    </row>
    <row r="606" spans="1:12" ht="161.25" customHeight="1" x14ac:dyDescent="0.25">
      <c r="A606" s="138"/>
      <c r="B606" s="138"/>
      <c r="C606" s="138"/>
      <c r="D606" s="139" t="s">
        <v>324</v>
      </c>
      <c r="E606" s="140"/>
      <c r="F606" s="140"/>
      <c r="G606" s="140"/>
      <c r="H606" s="140"/>
      <c r="I606" s="141"/>
      <c r="J606" s="142"/>
      <c r="K606" s="142"/>
      <c r="L606" s="142"/>
    </row>
    <row r="607" spans="1:12" x14ac:dyDescent="0.25">
      <c r="A607" s="138"/>
      <c r="B607" s="138"/>
      <c r="C607" s="138"/>
      <c r="D607" s="143" t="s">
        <v>33</v>
      </c>
      <c r="E607" s="144">
        <v>1</v>
      </c>
      <c r="F607" s="144">
        <v>0</v>
      </c>
      <c r="G607" s="144">
        <v>0</v>
      </c>
      <c r="H607" s="144">
        <v>0</v>
      </c>
      <c r="I607" s="144">
        <v>1</v>
      </c>
      <c r="J607" s="142"/>
      <c r="K607" s="142"/>
      <c r="L607" s="142"/>
    </row>
    <row r="608" spans="1:12" x14ac:dyDescent="0.25">
      <c r="A608" s="138"/>
      <c r="B608" s="138"/>
      <c r="C608" s="138"/>
      <c r="D608" s="143" t="s">
        <v>35</v>
      </c>
      <c r="E608" s="144">
        <v>1</v>
      </c>
      <c r="F608" s="144">
        <v>0</v>
      </c>
      <c r="G608" s="144">
        <v>0</v>
      </c>
      <c r="H608" s="144">
        <v>0</v>
      </c>
      <c r="I608" s="144">
        <v>1</v>
      </c>
      <c r="J608" s="142"/>
      <c r="K608" s="142"/>
      <c r="L608" s="142"/>
    </row>
    <row r="609" spans="1:12" x14ac:dyDescent="0.25">
      <c r="A609" s="138"/>
      <c r="B609" s="138"/>
      <c r="C609" s="138"/>
      <c r="D609" s="143" t="s">
        <v>37</v>
      </c>
      <c r="E609" s="144">
        <v>1</v>
      </c>
      <c r="F609" s="144">
        <v>0</v>
      </c>
      <c r="G609" s="144">
        <v>0</v>
      </c>
      <c r="H609" s="144">
        <v>0</v>
      </c>
      <c r="I609" s="144">
        <v>1</v>
      </c>
      <c r="J609" s="142"/>
      <c r="K609" s="142"/>
      <c r="L609" s="142"/>
    </row>
    <row r="610" spans="1:12" x14ac:dyDescent="0.25">
      <c r="A610" s="138"/>
      <c r="B610" s="138"/>
      <c r="C610" s="138"/>
      <c r="D610" s="143" t="s">
        <v>36</v>
      </c>
      <c r="E610" s="144">
        <v>1</v>
      </c>
      <c r="F610" s="144">
        <v>0</v>
      </c>
      <c r="G610" s="144">
        <v>0</v>
      </c>
      <c r="H610" s="144">
        <v>0</v>
      </c>
      <c r="I610" s="144">
        <v>1</v>
      </c>
      <c r="J610" s="142"/>
      <c r="K610" s="142"/>
      <c r="L610" s="142"/>
    </row>
    <row r="611" spans="1:12" x14ac:dyDescent="0.25">
      <c r="A611" s="138"/>
      <c r="B611" s="138"/>
      <c r="C611" s="138"/>
      <c r="D611" s="143" t="s">
        <v>38</v>
      </c>
      <c r="E611" s="144">
        <v>2</v>
      </c>
      <c r="F611" s="144">
        <v>0</v>
      </c>
      <c r="G611" s="144">
        <v>0</v>
      </c>
      <c r="H611" s="144">
        <v>0</v>
      </c>
      <c r="I611" s="144">
        <v>2</v>
      </c>
      <c r="J611" s="142"/>
      <c r="K611" s="142"/>
      <c r="L611" s="142"/>
    </row>
    <row r="612" spans="1:12" x14ac:dyDescent="0.25">
      <c r="A612" s="131" t="s">
        <v>514</v>
      </c>
      <c r="B612" s="132" t="s">
        <v>16</v>
      </c>
      <c r="C612" s="132" t="s">
        <v>21</v>
      </c>
      <c r="D612" s="133" t="s">
        <v>325</v>
      </c>
      <c r="E612" s="134"/>
      <c r="F612" s="134"/>
      <c r="G612" s="134"/>
      <c r="H612" s="134"/>
      <c r="I612" s="135"/>
      <c r="J612" s="136">
        <v>4</v>
      </c>
      <c r="K612" s="179"/>
      <c r="L612" s="137">
        <f>+ROUND(TRUNC(J612,2)*TRUNC(K612,2),2)</f>
        <v>0</v>
      </c>
    </row>
    <row r="613" spans="1:12" ht="166.5" customHeight="1" x14ac:dyDescent="0.25">
      <c r="A613" s="138"/>
      <c r="B613" s="138"/>
      <c r="C613" s="138"/>
      <c r="D613" s="139" t="s">
        <v>326</v>
      </c>
      <c r="E613" s="140"/>
      <c r="F613" s="140"/>
      <c r="G613" s="140"/>
      <c r="H613" s="140"/>
      <c r="I613" s="141"/>
      <c r="J613" s="142"/>
      <c r="K613" s="142"/>
      <c r="L613" s="142"/>
    </row>
    <row r="614" spans="1:12" x14ac:dyDescent="0.25">
      <c r="A614" s="138"/>
      <c r="B614" s="138"/>
      <c r="C614" s="138"/>
      <c r="D614" s="143" t="s">
        <v>32</v>
      </c>
      <c r="E614" s="144">
        <v>2</v>
      </c>
      <c r="F614" s="144">
        <v>0</v>
      </c>
      <c r="G614" s="144">
        <v>0</v>
      </c>
      <c r="H614" s="144">
        <v>0</v>
      </c>
      <c r="I614" s="144">
        <v>2</v>
      </c>
      <c r="J614" s="142"/>
      <c r="K614" s="142"/>
      <c r="L614" s="142"/>
    </row>
    <row r="615" spans="1:12" x14ac:dyDescent="0.25">
      <c r="A615" s="138"/>
      <c r="B615" s="138"/>
      <c r="C615" s="138"/>
      <c r="D615" s="143" t="s">
        <v>34</v>
      </c>
      <c r="E615" s="144">
        <v>2</v>
      </c>
      <c r="F615" s="144">
        <v>0</v>
      </c>
      <c r="G615" s="144">
        <v>0</v>
      </c>
      <c r="H615" s="144">
        <v>0</v>
      </c>
      <c r="I615" s="144">
        <v>2</v>
      </c>
      <c r="J615" s="142"/>
      <c r="K615" s="142"/>
      <c r="L615" s="142"/>
    </row>
    <row r="616" spans="1:12" ht="22.5" customHeight="1" x14ac:dyDescent="0.25">
      <c r="A616" s="131" t="s">
        <v>515</v>
      </c>
      <c r="B616" s="132" t="s">
        <v>16</v>
      </c>
      <c r="C616" s="132" t="s">
        <v>21</v>
      </c>
      <c r="D616" s="133" t="s">
        <v>327</v>
      </c>
      <c r="E616" s="134"/>
      <c r="F616" s="134"/>
      <c r="G616" s="134"/>
      <c r="H616" s="134"/>
      <c r="I616" s="135"/>
      <c r="J616" s="136">
        <v>22</v>
      </c>
      <c r="K616" s="179"/>
      <c r="L616" s="137">
        <f>+ROUND(TRUNC(J616,2)*TRUNC(K616,2),2)</f>
        <v>0</v>
      </c>
    </row>
    <row r="617" spans="1:12" ht="171" customHeight="1" x14ac:dyDescent="0.25">
      <c r="A617" s="138"/>
      <c r="B617" s="138"/>
      <c r="C617" s="138"/>
      <c r="D617" s="139" t="s">
        <v>324</v>
      </c>
      <c r="E617" s="140"/>
      <c r="F617" s="140"/>
      <c r="G617" s="140"/>
      <c r="H617" s="140"/>
      <c r="I617" s="141"/>
      <c r="J617" s="142"/>
      <c r="K617" s="142"/>
      <c r="L617" s="142"/>
    </row>
    <row r="618" spans="1:12" x14ac:dyDescent="0.25">
      <c r="A618" s="138"/>
      <c r="B618" s="138"/>
      <c r="C618" s="138"/>
      <c r="D618" s="143" t="s">
        <v>33</v>
      </c>
      <c r="E618" s="144">
        <v>3</v>
      </c>
      <c r="F618" s="144">
        <v>0</v>
      </c>
      <c r="G618" s="144">
        <v>0</v>
      </c>
      <c r="H618" s="144">
        <v>0</v>
      </c>
      <c r="I618" s="144">
        <v>3</v>
      </c>
      <c r="J618" s="142"/>
      <c r="K618" s="142"/>
      <c r="L618" s="142"/>
    </row>
    <row r="619" spans="1:12" x14ac:dyDescent="0.25">
      <c r="A619" s="138"/>
      <c r="B619" s="138"/>
      <c r="C619" s="138"/>
      <c r="D619" s="143" t="s">
        <v>35</v>
      </c>
      <c r="E619" s="144">
        <v>3</v>
      </c>
      <c r="F619" s="144">
        <v>0</v>
      </c>
      <c r="G619" s="144">
        <v>0</v>
      </c>
      <c r="H619" s="144">
        <v>0</v>
      </c>
      <c r="I619" s="144">
        <v>3</v>
      </c>
      <c r="J619" s="142"/>
      <c r="K619" s="142"/>
      <c r="L619" s="142"/>
    </row>
    <row r="620" spans="1:12" x14ac:dyDescent="0.25">
      <c r="A620" s="138"/>
      <c r="B620" s="138"/>
      <c r="C620" s="138"/>
      <c r="D620" s="143" t="s">
        <v>37</v>
      </c>
      <c r="E620" s="144">
        <v>3</v>
      </c>
      <c r="F620" s="144">
        <v>0</v>
      </c>
      <c r="G620" s="144">
        <v>0</v>
      </c>
      <c r="H620" s="144">
        <v>0</v>
      </c>
      <c r="I620" s="144">
        <v>3</v>
      </c>
      <c r="J620" s="142"/>
      <c r="K620" s="142"/>
      <c r="L620" s="142"/>
    </row>
    <row r="621" spans="1:12" x14ac:dyDescent="0.25">
      <c r="A621" s="138"/>
      <c r="B621" s="138"/>
      <c r="C621" s="138"/>
      <c r="D621" s="143" t="s">
        <v>36</v>
      </c>
      <c r="E621" s="144">
        <v>1</v>
      </c>
      <c r="F621" s="144">
        <v>0</v>
      </c>
      <c r="G621" s="144">
        <v>0</v>
      </c>
      <c r="H621" s="144">
        <v>0</v>
      </c>
      <c r="I621" s="144">
        <v>1</v>
      </c>
      <c r="J621" s="142"/>
      <c r="K621" s="142"/>
      <c r="L621" s="142"/>
    </row>
    <row r="622" spans="1:12" x14ac:dyDescent="0.25">
      <c r="A622" s="138"/>
      <c r="B622" s="138"/>
      <c r="C622" s="138"/>
      <c r="D622" s="143" t="s">
        <v>38</v>
      </c>
      <c r="E622" s="144">
        <v>12</v>
      </c>
      <c r="F622" s="144">
        <v>0</v>
      </c>
      <c r="G622" s="144">
        <v>0</v>
      </c>
      <c r="H622" s="144">
        <v>0</v>
      </c>
      <c r="I622" s="144">
        <v>12</v>
      </c>
      <c r="J622" s="142"/>
      <c r="K622" s="142"/>
      <c r="L622" s="142"/>
    </row>
    <row r="623" spans="1:12" ht="22.5" customHeight="1" x14ac:dyDescent="0.25">
      <c r="A623" s="131" t="s">
        <v>516</v>
      </c>
      <c r="B623" s="132" t="s">
        <v>16</v>
      </c>
      <c r="C623" s="132" t="s">
        <v>21</v>
      </c>
      <c r="D623" s="133" t="s">
        <v>328</v>
      </c>
      <c r="E623" s="134"/>
      <c r="F623" s="134"/>
      <c r="G623" s="134"/>
      <c r="H623" s="134"/>
      <c r="I623" s="135"/>
      <c r="J623" s="136">
        <v>4</v>
      </c>
      <c r="K623" s="179"/>
      <c r="L623" s="137">
        <f>+ROUND(TRUNC(J623,2)*TRUNC(K623,2),2)</f>
        <v>0</v>
      </c>
    </row>
    <row r="624" spans="1:12" ht="168.75" customHeight="1" x14ac:dyDescent="0.25">
      <c r="A624" s="138"/>
      <c r="B624" s="138"/>
      <c r="C624" s="138"/>
      <c r="D624" s="139" t="s">
        <v>324</v>
      </c>
      <c r="E624" s="140"/>
      <c r="F624" s="140"/>
      <c r="G624" s="140"/>
      <c r="H624" s="140"/>
      <c r="I624" s="141"/>
      <c r="J624" s="142"/>
      <c r="K624" s="142"/>
      <c r="L624" s="142"/>
    </row>
    <row r="625" spans="1:12" x14ac:dyDescent="0.25">
      <c r="A625" s="138"/>
      <c r="B625" s="138"/>
      <c r="C625" s="138"/>
      <c r="D625" s="143" t="s">
        <v>32</v>
      </c>
      <c r="E625" s="144">
        <v>2</v>
      </c>
      <c r="F625" s="144">
        <v>0</v>
      </c>
      <c r="G625" s="144">
        <v>0</v>
      </c>
      <c r="H625" s="144">
        <v>0</v>
      </c>
      <c r="I625" s="144">
        <v>2</v>
      </c>
      <c r="J625" s="142"/>
      <c r="K625" s="142"/>
      <c r="L625" s="142"/>
    </row>
    <row r="626" spans="1:12" x14ac:dyDescent="0.25">
      <c r="A626" s="138"/>
      <c r="B626" s="138"/>
      <c r="C626" s="138"/>
      <c r="D626" s="143" t="s">
        <v>34</v>
      </c>
      <c r="E626" s="144">
        <v>2</v>
      </c>
      <c r="F626" s="144">
        <v>0</v>
      </c>
      <c r="G626" s="144">
        <v>0</v>
      </c>
      <c r="H626" s="144">
        <v>0</v>
      </c>
      <c r="I626" s="144">
        <v>2</v>
      </c>
      <c r="J626" s="142"/>
      <c r="K626" s="142"/>
      <c r="L626" s="142"/>
    </row>
    <row r="627" spans="1:12" ht="22.5" customHeight="1" x14ac:dyDescent="0.25">
      <c r="A627" s="131" t="s">
        <v>517</v>
      </c>
      <c r="B627" s="132" t="s">
        <v>16</v>
      </c>
      <c r="C627" s="132" t="s">
        <v>21</v>
      </c>
      <c r="D627" s="133" t="s">
        <v>329</v>
      </c>
      <c r="E627" s="134"/>
      <c r="F627" s="134"/>
      <c r="G627" s="134"/>
      <c r="H627" s="134"/>
      <c r="I627" s="135"/>
      <c r="J627" s="136">
        <v>16</v>
      </c>
      <c r="K627" s="179"/>
      <c r="L627" s="137">
        <f>+ROUND(TRUNC(J627,2)*TRUNC(K627,2),2)</f>
        <v>0</v>
      </c>
    </row>
    <row r="628" spans="1:12" ht="156.75" customHeight="1" x14ac:dyDescent="0.25">
      <c r="A628" s="138"/>
      <c r="B628" s="138"/>
      <c r="C628" s="138"/>
      <c r="D628" s="139" t="s">
        <v>330</v>
      </c>
      <c r="E628" s="140"/>
      <c r="F628" s="140"/>
      <c r="G628" s="140"/>
      <c r="H628" s="140"/>
      <c r="I628" s="141"/>
      <c r="J628" s="142"/>
      <c r="K628" s="142"/>
      <c r="L628" s="142"/>
    </row>
    <row r="629" spans="1:12" x14ac:dyDescent="0.25">
      <c r="A629" s="138"/>
      <c r="B629" s="138"/>
      <c r="C629" s="138"/>
      <c r="D629" s="143" t="s">
        <v>32</v>
      </c>
      <c r="E629" s="144">
        <v>3</v>
      </c>
      <c r="F629" s="144">
        <v>0</v>
      </c>
      <c r="G629" s="144">
        <v>0</v>
      </c>
      <c r="H629" s="144">
        <v>0</v>
      </c>
      <c r="I629" s="144">
        <v>3</v>
      </c>
      <c r="J629" s="142"/>
      <c r="K629" s="142"/>
      <c r="L629" s="142"/>
    </row>
    <row r="630" spans="1:12" x14ac:dyDescent="0.25">
      <c r="A630" s="138"/>
      <c r="B630" s="138"/>
      <c r="C630" s="138"/>
      <c r="D630" s="143" t="s">
        <v>33</v>
      </c>
      <c r="E630" s="144">
        <v>3</v>
      </c>
      <c r="F630" s="144">
        <v>0</v>
      </c>
      <c r="G630" s="144">
        <v>0</v>
      </c>
      <c r="H630" s="144">
        <v>0</v>
      </c>
      <c r="I630" s="144">
        <v>3</v>
      </c>
      <c r="J630" s="142"/>
      <c r="K630" s="142"/>
      <c r="L630" s="142"/>
    </row>
    <row r="631" spans="1:12" x14ac:dyDescent="0.25">
      <c r="A631" s="138"/>
      <c r="B631" s="138"/>
      <c r="C631" s="138"/>
      <c r="D631" s="143" t="s">
        <v>34</v>
      </c>
      <c r="E631" s="144">
        <v>3</v>
      </c>
      <c r="F631" s="144">
        <v>0</v>
      </c>
      <c r="G631" s="144">
        <v>0</v>
      </c>
      <c r="H631" s="144">
        <v>0</v>
      </c>
      <c r="I631" s="144">
        <v>3</v>
      </c>
      <c r="J631" s="142"/>
      <c r="K631" s="142"/>
      <c r="L631" s="142"/>
    </row>
    <row r="632" spans="1:12" x14ac:dyDescent="0.25">
      <c r="A632" s="138"/>
      <c r="B632" s="138"/>
      <c r="C632" s="138"/>
      <c r="D632" s="143" t="s">
        <v>35</v>
      </c>
      <c r="E632" s="144">
        <v>3</v>
      </c>
      <c r="F632" s="144">
        <v>0</v>
      </c>
      <c r="G632" s="144">
        <v>0</v>
      </c>
      <c r="H632" s="144">
        <v>0</v>
      </c>
      <c r="I632" s="144">
        <v>3</v>
      </c>
      <c r="J632" s="142"/>
      <c r="K632" s="142"/>
      <c r="L632" s="142"/>
    </row>
    <row r="633" spans="1:12" x14ac:dyDescent="0.25">
      <c r="A633" s="138"/>
      <c r="B633" s="138"/>
      <c r="C633" s="138"/>
      <c r="D633" s="143" t="s">
        <v>36</v>
      </c>
      <c r="E633" s="144">
        <v>2</v>
      </c>
      <c r="F633" s="144">
        <v>0</v>
      </c>
      <c r="G633" s="144">
        <v>0</v>
      </c>
      <c r="H633" s="144">
        <v>0</v>
      </c>
      <c r="I633" s="144">
        <v>2</v>
      </c>
      <c r="J633" s="142"/>
      <c r="K633" s="142"/>
      <c r="L633" s="142"/>
    </row>
    <row r="634" spans="1:12" x14ac:dyDescent="0.25">
      <c r="A634" s="138"/>
      <c r="B634" s="138"/>
      <c r="C634" s="138"/>
      <c r="D634" s="143" t="s">
        <v>37</v>
      </c>
      <c r="E634" s="144">
        <v>2</v>
      </c>
      <c r="F634" s="144">
        <v>0</v>
      </c>
      <c r="G634" s="144">
        <v>0</v>
      </c>
      <c r="H634" s="144">
        <v>0</v>
      </c>
      <c r="I634" s="144">
        <v>2</v>
      </c>
      <c r="J634" s="142"/>
      <c r="K634" s="142"/>
      <c r="L634" s="142"/>
    </row>
    <row r="635" spans="1:12" ht="22.5" customHeight="1" x14ac:dyDescent="0.25">
      <c r="A635" s="131" t="s">
        <v>518</v>
      </c>
      <c r="B635" s="132" t="s">
        <v>16</v>
      </c>
      <c r="C635" s="132" t="s">
        <v>21</v>
      </c>
      <c r="D635" s="133" t="s">
        <v>331</v>
      </c>
      <c r="E635" s="134"/>
      <c r="F635" s="134"/>
      <c r="G635" s="134"/>
      <c r="H635" s="134"/>
      <c r="I635" s="135"/>
      <c r="J635" s="136">
        <v>10</v>
      </c>
      <c r="K635" s="179"/>
      <c r="L635" s="137">
        <f>+ROUND(TRUNC(J635,2)*TRUNC(K635,2),2)</f>
        <v>0</v>
      </c>
    </row>
    <row r="636" spans="1:12" ht="160.5" customHeight="1" x14ac:dyDescent="0.25">
      <c r="A636" s="138"/>
      <c r="B636" s="138"/>
      <c r="C636" s="138"/>
      <c r="D636" s="139" t="s">
        <v>332</v>
      </c>
      <c r="E636" s="140"/>
      <c r="F636" s="140"/>
      <c r="G636" s="140"/>
      <c r="H636" s="140"/>
      <c r="I636" s="141"/>
      <c r="J636" s="142"/>
      <c r="K636" s="142"/>
      <c r="L636" s="142"/>
    </row>
    <row r="637" spans="1:12" x14ac:dyDescent="0.25">
      <c r="A637" s="138"/>
      <c r="B637" s="138"/>
      <c r="C637" s="138"/>
      <c r="D637" s="143" t="s">
        <v>33</v>
      </c>
      <c r="E637" s="144">
        <v>2</v>
      </c>
      <c r="F637" s="144">
        <v>0</v>
      </c>
      <c r="G637" s="144">
        <v>0</v>
      </c>
      <c r="H637" s="144">
        <v>0</v>
      </c>
      <c r="I637" s="144">
        <v>2</v>
      </c>
      <c r="J637" s="142"/>
      <c r="K637" s="142"/>
      <c r="L637" s="142"/>
    </row>
    <row r="638" spans="1:12" x14ac:dyDescent="0.25">
      <c r="A638" s="138"/>
      <c r="B638" s="138"/>
      <c r="C638" s="138"/>
      <c r="D638" s="143" t="s">
        <v>35</v>
      </c>
      <c r="E638" s="144">
        <v>2</v>
      </c>
      <c r="F638" s="144">
        <v>0</v>
      </c>
      <c r="G638" s="144">
        <v>0</v>
      </c>
      <c r="H638" s="144">
        <v>0</v>
      </c>
      <c r="I638" s="144">
        <v>2</v>
      </c>
      <c r="J638" s="142"/>
      <c r="K638" s="142"/>
      <c r="L638" s="142"/>
    </row>
    <row r="639" spans="1:12" x14ac:dyDescent="0.25">
      <c r="A639" s="138"/>
      <c r="B639" s="138"/>
      <c r="C639" s="138"/>
      <c r="D639" s="143" t="s">
        <v>37</v>
      </c>
      <c r="E639" s="144">
        <v>2</v>
      </c>
      <c r="F639" s="144">
        <v>0</v>
      </c>
      <c r="G639" s="144">
        <v>0</v>
      </c>
      <c r="H639" s="144">
        <v>0</v>
      </c>
      <c r="I639" s="144">
        <v>2</v>
      </c>
      <c r="J639" s="142"/>
      <c r="K639" s="142"/>
      <c r="L639" s="142"/>
    </row>
    <row r="640" spans="1:12" x14ac:dyDescent="0.25">
      <c r="A640" s="138"/>
      <c r="B640" s="138"/>
      <c r="C640" s="138"/>
      <c r="D640" s="143" t="s">
        <v>36</v>
      </c>
      <c r="E640" s="144">
        <v>2</v>
      </c>
      <c r="F640" s="144">
        <v>0</v>
      </c>
      <c r="G640" s="144">
        <v>0</v>
      </c>
      <c r="H640" s="144">
        <v>0</v>
      </c>
      <c r="I640" s="144">
        <v>2</v>
      </c>
      <c r="J640" s="142"/>
      <c r="K640" s="142"/>
      <c r="L640" s="142"/>
    </row>
    <row r="641" spans="1:12" x14ac:dyDescent="0.25">
      <c r="A641" s="138"/>
      <c r="B641" s="138"/>
      <c r="C641" s="138"/>
      <c r="D641" s="143" t="s">
        <v>38</v>
      </c>
      <c r="E641" s="144">
        <v>2</v>
      </c>
      <c r="F641" s="144">
        <v>0</v>
      </c>
      <c r="G641" s="144">
        <v>0</v>
      </c>
      <c r="H641" s="144">
        <v>0</v>
      </c>
      <c r="I641" s="144">
        <v>2</v>
      </c>
      <c r="J641" s="142"/>
      <c r="K641" s="142"/>
      <c r="L641" s="142"/>
    </row>
    <row r="642" spans="1:12" ht="22.5" customHeight="1" x14ac:dyDescent="0.25">
      <c r="A642" s="131" t="s">
        <v>519</v>
      </c>
      <c r="B642" s="132" t="s">
        <v>16</v>
      </c>
      <c r="C642" s="132" t="s">
        <v>21</v>
      </c>
      <c r="D642" s="133" t="s">
        <v>333</v>
      </c>
      <c r="E642" s="134"/>
      <c r="F642" s="134"/>
      <c r="G642" s="134"/>
      <c r="H642" s="134"/>
      <c r="I642" s="135"/>
      <c r="J642" s="136">
        <v>4</v>
      </c>
      <c r="K642" s="179"/>
      <c r="L642" s="137">
        <f>+ROUND(TRUNC(J642,2)*TRUNC(K642,2),2)</f>
        <v>0</v>
      </c>
    </row>
    <row r="643" spans="1:12" ht="162" customHeight="1" x14ac:dyDescent="0.25">
      <c r="A643" s="138"/>
      <c r="B643" s="138"/>
      <c r="C643" s="138"/>
      <c r="D643" s="139" t="s">
        <v>334</v>
      </c>
      <c r="E643" s="140"/>
      <c r="F643" s="140"/>
      <c r="G643" s="140"/>
      <c r="H643" s="140"/>
      <c r="I643" s="141"/>
      <c r="J643" s="142"/>
      <c r="K643" s="142"/>
      <c r="L643" s="142"/>
    </row>
    <row r="644" spans="1:12" x14ac:dyDescent="0.25">
      <c r="A644" s="138"/>
      <c r="B644" s="138"/>
      <c r="C644" s="138"/>
      <c r="D644" s="143" t="s">
        <v>32</v>
      </c>
      <c r="E644" s="144">
        <v>2</v>
      </c>
      <c r="F644" s="144">
        <v>0</v>
      </c>
      <c r="G644" s="144">
        <v>0</v>
      </c>
      <c r="H644" s="144">
        <v>0</v>
      </c>
      <c r="I644" s="144">
        <v>2</v>
      </c>
      <c r="J644" s="142"/>
      <c r="K644" s="142"/>
      <c r="L644" s="142"/>
    </row>
    <row r="645" spans="1:12" x14ac:dyDescent="0.25">
      <c r="A645" s="138"/>
      <c r="B645" s="138"/>
      <c r="C645" s="138"/>
      <c r="D645" s="143" t="s">
        <v>34</v>
      </c>
      <c r="E645" s="144">
        <v>2</v>
      </c>
      <c r="F645" s="144">
        <v>0</v>
      </c>
      <c r="G645" s="144">
        <v>0</v>
      </c>
      <c r="H645" s="144">
        <v>0</v>
      </c>
      <c r="I645" s="144">
        <v>2</v>
      </c>
      <c r="J645" s="142"/>
      <c r="K645" s="142"/>
      <c r="L645" s="142"/>
    </row>
    <row r="646" spans="1:12" ht="22.5" customHeight="1" x14ac:dyDescent="0.25">
      <c r="A646" s="131" t="s">
        <v>520</v>
      </c>
      <c r="B646" s="132" t="s">
        <v>16</v>
      </c>
      <c r="C646" s="132" t="s">
        <v>21</v>
      </c>
      <c r="D646" s="133" t="s">
        <v>335</v>
      </c>
      <c r="E646" s="134"/>
      <c r="F646" s="134"/>
      <c r="G646" s="134"/>
      <c r="H646" s="134"/>
      <c r="I646" s="135"/>
      <c r="J646" s="136">
        <v>36</v>
      </c>
      <c r="K646" s="179"/>
      <c r="L646" s="137">
        <f>+ROUND(TRUNC(J646,2)*TRUNC(K646,2),2)</f>
        <v>0</v>
      </c>
    </row>
    <row r="647" spans="1:12" ht="140.1" customHeight="1" x14ac:dyDescent="0.25">
      <c r="A647" s="138"/>
      <c r="B647" s="138"/>
      <c r="C647" s="138"/>
      <c r="D647" s="139" t="s">
        <v>336</v>
      </c>
      <c r="E647" s="140"/>
      <c r="F647" s="140"/>
      <c r="G647" s="140"/>
      <c r="H647" s="140"/>
      <c r="I647" s="141"/>
      <c r="J647" s="142"/>
      <c r="K647" s="142"/>
      <c r="L647" s="142"/>
    </row>
    <row r="648" spans="1:12" x14ac:dyDescent="0.25">
      <c r="A648" s="138"/>
      <c r="B648" s="138"/>
      <c r="C648" s="138"/>
      <c r="D648" s="143" t="s">
        <v>32</v>
      </c>
      <c r="E648" s="144">
        <v>2</v>
      </c>
      <c r="F648" s="144">
        <v>0</v>
      </c>
      <c r="G648" s="144">
        <v>0</v>
      </c>
      <c r="H648" s="144">
        <v>0</v>
      </c>
      <c r="I648" s="144">
        <v>2</v>
      </c>
      <c r="J648" s="142"/>
      <c r="K648" s="142"/>
      <c r="L648" s="142"/>
    </row>
    <row r="649" spans="1:12" x14ac:dyDescent="0.25">
      <c r="A649" s="138"/>
      <c r="B649" s="138"/>
      <c r="C649" s="138"/>
      <c r="D649" s="143" t="s">
        <v>33</v>
      </c>
      <c r="E649" s="144">
        <v>2</v>
      </c>
      <c r="F649" s="144">
        <v>0</v>
      </c>
      <c r="G649" s="144">
        <v>0</v>
      </c>
      <c r="H649" s="144">
        <v>0</v>
      </c>
      <c r="I649" s="144">
        <v>2</v>
      </c>
      <c r="J649" s="142"/>
      <c r="K649" s="142"/>
      <c r="L649" s="142"/>
    </row>
    <row r="650" spans="1:12" x14ac:dyDescent="0.25">
      <c r="A650" s="138"/>
      <c r="B650" s="138"/>
      <c r="C650" s="138"/>
      <c r="D650" s="143" t="s">
        <v>121</v>
      </c>
      <c r="E650" s="144">
        <v>2</v>
      </c>
      <c r="F650" s="144">
        <v>0</v>
      </c>
      <c r="G650" s="144">
        <v>0</v>
      </c>
      <c r="H650" s="144">
        <v>0</v>
      </c>
      <c r="I650" s="144">
        <v>2</v>
      </c>
      <c r="J650" s="142"/>
      <c r="K650" s="142"/>
      <c r="L650" s="142"/>
    </row>
    <row r="651" spans="1:12" x14ac:dyDescent="0.25">
      <c r="A651" s="138"/>
      <c r="B651" s="138"/>
      <c r="C651" s="138"/>
      <c r="D651" s="143" t="s">
        <v>52</v>
      </c>
      <c r="E651" s="144">
        <v>1</v>
      </c>
      <c r="F651" s="144">
        <v>0</v>
      </c>
      <c r="G651" s="144">
        <v>0</v>
      </c>
      <c r="H651" s="144">
        <v>0</v>
      </c>
      <c r="I651" s="144">
        <v>1</v>
      </c>
      <c r="J651" s="142"/>
      <c r="K651" s="142"/>
      <c r="L651" s="142"/>
    </row>
    <row r="652" spans="1:12" x14ac:dyDescent="0.25">
      <c r="A652" s="138"/>
      <c r="B652" s="138"/>
      <c r="C652" s="138"/>
      <c r="D652" s="143" t="s">
        <v>122</v>
      </c>
      <c r="E652" s="144">
        <v>2</v>
      </c>
      <c r="F652" s="144">
        <v>0</v>
      </c>
      <c r="G652" s="144">
        <v>0</v>
      </c>
      <c r="H652" s="144">
        <v>0</v>
      </c>
      <c r="I652" s="144">
        <v>2</v>
      </c>
      <c r="J652" s="142"/>
      <c r="K652" s="142"/>
      <c r="L652" s="142"/>
    </row>
    <row r="653" spans="1:12" x14ac:dyDescent="0.25">
      <c r="A653" s="138"/>
      <c r="B653" s="138"/>
      <c r="C653" s="138"/>
      <c r="D653" s="143" t="s">
        <v>37</v>
      </c>
      <c r="E653" s="144">
        <v>1</v>
      </c>
      <c r="F653" s="144">
        <v>0</v>
      </c>
      <c r="G653" s="144">
        <v>0</v>
      </c>
      <c r="H653" s="144">
        <v>0</v>
      </c>
      <c r="I653" s="144">
        <v>1</v>
      </c>
      <c r="J653" s="142"/>
      <c r="K653" s="142"/>
      <c r="L653" s="142"/>
    </row>
    <row r="654" spans="1:12" x14ac:dyDescent="0.25">
      <c r="A654" s="138"/>
      <c r="B654" s="138"/>
      <c r="C654" s="138"/>
      <c r="D654" s="143" t="s">
        <v>90</v>
      </c>
      <c r="E654" s="144">
        <v>2</v>
      </c>
      <c r="F654" s="144">
        <v>0</v>
      </c>
      <c r="G654" s="144">
        <v>0</v>
      </c>
      <c r="H654" s="144">
        <v>0</v>
      </c>
      <c r="I654" s="144">
        <v>2</v>
      </c>
      <c r="J654" s="142"/>
      <c r="K654" s="142"/>
      <c r="L654" s="142"/>
    </row>
    <row r="655" spans="1:12" x14ac:dyDescent="0.25">
      <c r="A655" s="138"/>
      <c r="B655" s="138"/>
      <c r="C655" s="138"/>
      <c r="D655" s="143" t="s">
        <v>50</v>
      </c>
      <c r="E655" s="144">
        <v>4</v>
      </c>
      <c r="F655" s="144">
        <v>0</v>
      </c>
      <c r="G655" s="144">
        <v>0</v>
      </c>
      <c r="H655" s="144">
        <v>0</v>
      </c>
      <c r="I655" s="144">
        <v>4</v>
      </c>
      <c r="J655" s="142"/>
      <c r="K655" s="142"/>
      <c r="L655" s="142"/>
    </row>
    <row r="656" spans="1:12" x14ac:dyDescent="0.25">
      <c r="A656" s="138"/>
      <c r="B656" s="138"/>
      <c r="C656" s="138"/>
      <c r="D656" s="143" t="s">
        <v>34</v>
      </c>
      <c r="E656" s="144">
        <v>2</v>
      </c>
      <c r="F656" s="144">
        <v>0</v>
      </c>
      <c r="G656" s="144">
        <v>0</v>
      </c>
      <c r="H656" s="144">
        <v>0</v>
      </c>
      <c r="I656" s="144">
        <v>2</v>
      </c>
      <c r="J656" s="142"/>
      <c r="K656" s="142"/>
      <c r="L656" s="142"/>
    </row>
    <row r="657" spans="1:12" x14ac:dyDescent="0.25">
      <c r="A657" s="138"/>
      <c r="B657" s="138"/>
      <c r="C657" s="138"/>
      <c r="D657" s="143" t="s">
        <v>35</v>
      </c>
      <c r="E657" s="144">
        <v>1</v>
      </c>
      <c r="F657" s="144">
        <v>0</v>
      </c>
      <c r="G657" s="144">
        <v>0</v>
      </c>
      <c r="H657" s="144">
        <v>0</v>
      </c>
      <c r="I657" s="144">
        <v>1</v>
      </c>
      <c r="J657" s="142"/>
      <c r="K657" s="142"/>
      <c r="L657" s="142"/>
    </row>
    <row r="658" spans="1:12" x14ac:dyDescent="0.25">
      <c r="A658" s="138"/>
      <c r="B658" s="138"/>
      <c r="C658" s="138"/>
      <c r="D658" s="143" t="s">
        <v>24</v>
      </c>
      <c r="E658" s="144">
        <v>17</v>
      </c>
      <c r="F658" s="144">
        <v>0</v>
      </c>
      <c r="G658" s="144">
        <v>0</v>
      </c>
      <c r="H658" s="144">
        <v>0</v>
      </c>
      <c r="I658" s="144">
        <v>17</v>
      </c>
      <c r="J658" s="142"/>
      <c r="K658" s="142"/>
      <c r="L658" s="142"/>
    </row>
    <row r="659" spans="1:12" ht="22.5" customHeight="1" x14ac:dyDescent="0.25">
      <c r="A659" s="131" t="s">
        <v>521</v>
      </c>
      <c r="B659" s="132" t="s">
        <v>16</v>
      </c>
      <c r="C659" s="132" t="s">
        <v>21</v>
      </c>
      <c r="D659" s="133" t="s">
        <v>337</v>
      </c>
      <c r="E659" s="134"/>
      <c r="F659" s="134"/>
      <c r="G659" s="134"/>
      <c r="H659" s="134"/>
      <c r="I659" s="135"/>
      <c r="J659" s="136">
        <v>29</v>
      </c>
      <c r="K659" s="179"/>
      <c r="L659" s="137">
        <f>+ROUND(TRUNC(J659,2)*TRUNC(K659,2),2)</f>
        <v>0</v>
      </c>
    </row>
    <row r="660" spans="1:12" ht="140.1" customHeight="1" x14ac:dyDescent="0.25">
      <c r="A660" s="138"/>
      <c r="B660" s="138"/>
      <c r="C660" s="138"/>
      <c r="D660" s="139" t="s">
        <v>338</v>
      </c>
      <c r="E660" s="140"/>
      <c r="F660" s="140"/>
      <c r="G660" s="140"/>
      <c r="H660" s="140"/>
      <c r="I660" s="141"/>
      <c r="J660" s="142"/>
      <c r="K660" s="142"/>
      <c r="L660" s="142"/>
    </row>
    <row r="661" spans="1:12" x14ac:dyDescent="0.25">
      <c r="A661" s="138"/>
      <c r="B661" s="138"/>
      <c r="C661" s="138"/>
      <c r="D661" s="143" t="s">
        <v>119</v>
      </c>
      <c r="E661" s="144">
        <v>12</v>
      </c>
      <c r="F661" s="144">
        <v>0</v>
      </c>
      <c r="G661" s="144">
        <v>0</v>
      </c>
      <c r="H661" s="144">
        <v>0</v>
      </c>
      <c r="I661" s="144">
        <v>12</v>
      </c>
      <c r="J661" s="142"/>
      <c r="K661" s="142"/>
      <c r="L661" s="142"/>
    </row>
    <row r="662" spans="1:12" x14ac:dyDescent="0.25">
      <c r="A662" s="138"/>
      <c r="B662" s="138"/>
      <c r="C662" s="138"/>
      <c r="D662" s="143" t="s">
        <v>120</v>
      </c>
      <c r="E662" s="144">
        <v>4</v>
      </c>
      <c r="F662" s="144">
        <v>0</v>
      </c>
      <c r="G662" s="144">
        <v>0</v>
      </c>
      <c r="H662" s="144">
        <v>0</v>
      </c>
      <c r="I662" s="144">
        <v>4</v>
      </c>
      <c r="J662" s="142"/>
      <c r="K662" s="142"/>
      <c r="L662" s="142"/>
    </row>
    <row r="663" spans="1:12" x14ac:dyDescent="0.25">
      <c r="A663" s="138"/>
      <c r="B663" s="138"/>
      <c r="C663" s="138"/>
      <c r="D663" s="143" t="s">
        <v>38</v>
      </c>
      <c r="E663" s="144">
        <v>1</v>
      </c>
      <c r="F663" s="144">
        <v>0</v>
      </c>
      <c r="G663" s="144">
        <v>0</v>
      </c>
      <c r="H663" s="144">
        <v>0</v>
      </c>
      <c r="I663" s="144">
        <v>1</v>
      </c>
      <c r="J663" s="142"/>
      <c r="K663" s="142"/>
      <c r="L663" s="142"/>
    </row>
    <row r="664" spans="1:12" x14ac:dyDescent="0.25">
      <c r="A664" s="138"/>
      <c r="B664" s="138"/>
      <c r="C664" s="138"/>
      <c r="D664" s="143" t="s">
        <v>32</v>
      </c>
      <c r="E664" s="144">
        <v>2</v>
      </c>
      <c r="F664" s="144">
        <v>0</v>
      </c>
      <c r="G664" s="144">
        <v>0</v>
      </c>
      <c r="H664" s="144">
        <v>0</v>
      </c>
      <c r="I664" s="144">
        <v>2</v>
      </c>
      <c r="J664" s="142"/>
      <c r="K664" s="142"/>
      <c r="L664" s="142"/>
    </row>
    <row r="665" spans="1:12" x14ac:dyDescent="0.25">
      <c r="A665" s="138"/>
      <c r="B665" s="138"/>
      <c r="C665" s="138"/>
      <c r="D665" s="143" t="s">
        <v>33</v>
      </c>
      <c r="E665" s="144">
        <v>2</v>
      </c>
      <c r="F665" s="144">
        <v>0</v>
      </c>
      <c r="G665" s="144">
        <v>0</v>
      </c>
      <c r="H665" s="144">
        <v>0</v>
      </c>
      <c r="I665" s="144">
        <v>2</v>
      </c>
      <c r="J665" s="142"/>
      <c r="K665" s="142"/>
      <c r="L665" s="142"/>
    </row>
    <row r="666" spans="1:12" x14ac:dyDescent="0.25">
      <c r="A666" s="138"/>
      <c r="B666" s="138"/>
      <c r="C666" s="138"/>
      <c r="D666" s="143" t="s">
        <v>122</v>
      </c>
      <c r="E666" s="144">
        <v>2</v>
      </c>
      <c r="F666" s="144">
        <v>0</v>
      </c>
      <c r="G666" s="144">
        <v>0</v>
      </c>
      <c r="H666" s="144">
        <v>0</v>
      </c>
      <c r="I666" s="144">
        <v>2</v>
      </c>
      <c r="J666" s="142"/>
      <c r="K666" s="142"/>
      <c r="L666" s="142"/>
    </row>
    <row r="667" spans="1:12" x14ac:dyDescent="0.25">
      <c r="A667" s="138"/>
      <c r="B667" s="138"/>
      <c r="C667" s="138"/>
      <c r="D667" s="143" t="s">
        <v>37</v>
      </c>
      <c r="E667" s="144">
        <v>2</v>
      </c>
      <c r="F667" s="144">
        <v>0</v>
      </c>
      <c r="G667" s="144">
        <v>0</v>
      </c>
      <c r="H667" s="144">
        <v>0</v>
      </c>
      <c r="I667" s="144">
        <v>2</v>
      </c>
      <c r="J667" s="142"/>
      <c r="K667" s="142"/>
      <c r="L667" s="142"/>
    </row>
    <row r="668" spans="1:12" x14ac:dyDescent="0.25">
      <c r="A668" s="138"/>
      <c r="B668" s="138"/>
      <c r="C668" s="138"/>
      <c r="D668" s="143" t="s">
        <v>34</v>
      </c>
      <c r="E668" s="144">
        <v>2</v>
      </c>
      <c r="F668" s="144">
        <v>0</v>
      </c>
      <c r="G668" s="144">
        <v>0</v>
      </c>
      <c r="H668" s="144">
        <v>0</v>
      </c>
      <c r="I668" s="144">
        <v>2</v>
      </c>
      <c r="J668" s="142"/>
      <c r="K668" s="142"/>
      <c r="L668" s="142"/>
    </row>
    <row r="669" spans="1:12" x14ac:dyDescent="0.25">
      <c r="A669" s="138"/>
      <c r="B669" s="138"/>
      <c r="C669" s="138"/>
      <c r="D669" s="143" t="s">
        <v>35</v>
      </c>
      <c r="E669" s="144">
        <v>2</v>
      </c>
      <c r="F669" s="144">
        <v>0</v>
      </c>
      <c r="G669" s="144">
        <v>0</v>
      </c>
      <c r="H669" s="144">
        <v>0</v>
      </c>
      <c r="I669" s="144">
        <v>2</v>
      </c>
      <c r="J669" s="142"/>
      <c r="K669" s="142"/>
      <c r="L669" s="142"/>
    </row>
    <row r="670" spans="1:12" x14ac:dyDescent="0.25">
      <c r="A670" s="131" t="s">
        <v>522</v>
      </c>
      <c r="B670" s="132" t="s">
        <v>16</v>
      </c>
      <c r="C670" s="132" t="s">
        <v>21</v>
      </c>
      <c r="D670" s="133" t="s">
        <v>339</v>
      </c>
      <c r="E670" s="134"/>
      <c r="F670" s="134"/>
      <c r="G670" s="134"/>
      <c r="H670" s="134"/>
      <c r="I670" s="135"/>
      <c r="J670" s="136">
        <v>23</v>
      </c>
      <c r="K670" s="179"/>
      <c r="L670" s="137">
        <f>+ROUND(TRUNC(J670,2)*TRUNC(K670,2),2)</f>
        <v>0</v>
      </c>
    </row>
    <row r="671" spans="1:12" ht="324" customHeight="1" x14ac:dyDescent="0.25">
      <c r="A671" s="138"/>
      <c r="B671" s="138"/>
      <c r="C671" s="138"/>
      <c r="D671" s="139" t="s">
        <v>340</v>
      </c>
      <c r="E671" s="140"/>
      <c r="F671" s="140"/>
      <c r="G671" s="140"/>
      <c r="H671" s="140"/>
      <c r="I671" s="141"/>
      <c r="J671" s="142"/>
      <c r="K671" s="142"/>
      <c r="L671" s="142"/>
    </row>
    <row r="672" spans="1:12" x14ac:dyDescent="0.25">
      <c r="A672" s="138"/>
      <c r="B672" s="138"/>
      <c r="C672" s="138"/>
      <c r="D672" s="143" t="s">
        <v>119</v>
      </c>
      <c r="E672" s="144">
        <v>1</v>
      </c>
      <c r="F672" s="144">
        <v>0</v>
      </c>
      <c r="G672" s="144">
        <v>0</v>
      </c>
      <c r="H672" s="144">
        <v>0</v>
      </c>
      <c r="I672" s="144">
        <v>1</v>
      </c>
      <c r="J672" s="142"/>
      <c r="K672" s="142"/>
      <c r="L672" s="142"/>
    </row>
    <row r="673" spans="1:12" x14ac:dyDescent="0.25">
      <c r="A673" s="138"/>
      <c r="B673" s="138"/>
      <c r="C673" s="138"/>
      <c r="D673" s="143" t="s">
        <v>120</v>
      </c>
      <c r="E673" s="144">
        <v>1</v>
      </c>
      <c r="F673" s="144">
        <v>0</v>
      </c>
      <c r="G673" s="144">
        <v>0</v>
      </c>
      <c r="H673" s="144">
        <v>0</v>
      </c>
      <c r="I673" s="144">
        <v>1</v>
      </c>
      <c r="J673" s="142"/>
      <c r="K673" s="142"/>
      <c r="L673" s="142"/>
    </row>
    <row r="674" spans="1:12" x14ac:dyDescent="0.25">
      <c r="A674" s="138"/>
      <c r="B674" s="138"/>
      <c r="C674" s="138"/>
      <c r="D674" s="143" t="s">
        <v>38</v>
      </c>
      <c r="E674" s="144">
        <v>1</v>
      </c>
      <c r="F674" s="144">
        <v>0</v>
      </c>
      <c r="G674" s="144">
        <v>0</v>
      </c>
      <c r="H674" s="144">
        <v>0</v>
      </c>
      <c r="I674" s="144">
        <v>1</v>
      </c>
      <c r="J674" s="142"/>
      <c r="K674" s="142"/>
      <c r="L674" s="142"/>
    </row>
    <row r="675" spans="1:12" x14ac:dyDescent="0.25">
      <c r="A675" s="138"/>
      <c r="B675" s="138"/>
      <c r="C675" s="138"/>
      <c r="D675" s="143" t="s">
        <v>32</v>
      </c>
      <c r="E675" s="144">
        <v>1</v>
      </c>
      <c r="F675" s="144">
        <v>0</v>
      </c>
      <c r="G675" s="144">
        <v>0</v>
      </c>
      <c r="H675" s="144">
        <v>0</v>
      </c>
      <c r="I675" s="144">
        <v>1</v>
      </c>
      <c r="J675" s="142"/>
      <c r="K675" s="142"/>
      <c r="L675" s="142"/>
    </row>
    <row r="676" spans="1:12" x14ac:dyDescent="0.25">
      <c r="A676" s="138"/>
      <c r="B676" s="138"/>
      <c r="C676" s="138"/>
      <c r="D676" s="143" t="s">
        <v>33</v>
      </c>
      <c r="E676" s="144">
        <v>1</v>
      </c>
      <c r="F676" s="144">
        <v>0</v>
      </c>
      <c r="G676" s="144">
        <v>0</v>
      </c>
      <c r="H676" s="144">
        <v>0</v>
      </c>
      <c r="I676" s="144">
        <v>1</v>
      </c>
      <c r="J676" s="142"/>
      <c r="K676" s="142"/>
      <c r="L676" s="142"/>
    </row>
    <row r="677" spans="1:12" x14ac:dyDescent="0.25">
      <c r="A677" s="138"/>
      <c r="B677" s="138"/>
      <c r="C677" s="138"/>
      <c r="D677" s="143" t="s">
        <v>121</v>
      </c>
      <c r="E677" s="144">
        <v>1</v>
      </c>
      <c r="F677" s="144">
        <v>0</v>
      </c>
      <c r="G677" s="144">
        <v>0</v>
      </c>
      <c r="H677" s="144">
        <v>0</v>
      </c>
      <c r="I677" s="144">
        <v>1</v>
      </c>
      <c r="J677" s="142"/>
      <c r="K677" s="142"/>
      <c r="L677" s="142"/>
    </row>
    <row r="678" spans="1:12" x14ac:dyDescent="0.25">
      <c r="A678" s="138"/>
      <c r="B678" s="138"/>
      <c r="C678" s="138"/>
      <c r="D678" s="143" t="s">
        <v>52</v>
      </c>
      <c r="E678" s="144">
        <v>1</v>
      </c>
      <c r="F678" s="144">
        <v>0</v>
      </c>
      <c r="G678" s="144">
        <v>0</v>
      </c>
      <c r="H678" s="144">
        <v>0</v>
      </c>
      <c r="I678" s="144">
        <v>1</v>
      </c>
      <c r="J678" s="142"/>
      <c r="K678" s="142"/>
      <c r="L678" s="142"/>
    </row>
    <row r="679" spans="1:12" x14ac:dyDescent="0.25">
      <c r="A679" s="138"/>
      <c r="B679" s="138"/>
      <c r="C679" s="138"/>
      <c r="D679" s="143" t="s">
        <v>122</v>
      </c>
      <c r="E679" s="144">
        <v>1</v>
      </c>
      <c r="F679" s="144">
        <v>0</v>
      </c>
      <c r="G679" s="144">
        <v>0</v>
      </c>
      <c r="H679" s="144">
        <v>0</v>
      </c>
      <c r="I679" s="144">
        <v>1</v>
      </c>
      <c r="J679" s="142"/>
      <c r="K679" s="142"/>
      <c r="L679" s="142"/>
    </row>
    <row r="680" spans="1:12" x14ac:dyDescent="0.25">
      <c r="A680" s="138"/>
      <c r="B680" s="138"/>
      <c r="C680" s="138"/>
      <c r="D680" s="143" t="s">
        <v>37</v>
      </c>
      <c r="E680" s="144">
        <v>1</v>
      </c>
      <c r="F680" s="144">
        <v>0</v>
      </c>
      <c r="G680" s="144">
        <v>0</v>
      </c>
      <c r="H680" s="144">
        <v>0</v>
      </c>
      <c r="I680" s="144">
        <v>1</v>
      </c>
      <c r="J680" s="142"/>
      <c r="K680" s="142"/>
      <c r="L680" s="142"/>
    </row>
    <row r="681" spans="1:12" x14ac:dyDescent="0.25">
      <c r="A681" s="138"/>
      <c r="B681" s="138"/>
      <c r="C681" s="138"/>
      <c r="D681" s="143" t="s">
        <v>90</v>
      </c>
      <c r="E681" s="144">
        <v>1</v>
      </c>
      <c r="F681" s="144">
        <v>0</v>
      </c>
      <c r="G681" s="144">
        <v>0</v>
      </c>
      <c r="H681" s="144">
        <v>0</v>
      </c>
      <c r="I681" s="144">
        <v>1</v>
      </c>
      <c r="J681" s="142"/>
      <c r="K681" s="142"/>
      <c r="L681" s="142"/>
    </row>
    <row r="682" spans="1:12" x14ac:dyDescent="0.25">
      <c r="A682" s="138"/>
      <c r="B682" s="138"/>
      <c r="C682" s="138"/>
      <c r="D682" s="143" t="s">
        <v>50</v>
      </c>
      <c r="E682" s="144">
        <v>1</v>
      </c>
      <c r="F682" s="144">
        <v>0</v>
      </c>
      <c r="G682" s="144">
        <v>0</v>
      </c>
      <c r="H682" s="144">
        <v>0</v>
      </c>
      <c r="I682" s="144">
        <v>1</v>
      </c>
      <c r="J682" s="142"/>
      <c r="K682" s="142"/>
      <c r="L682" s="142"/>
    </row>
    <row r="683" spans="1:12" x14ac:dyDescent="0.25">
      <c r="A683" s="138"/>
      <c r="B683" s="138"/>
      <c r="C683" s="138"/>
      <c r="D683" s="143" t="s">
        <v>34</v>
      </c>
      <c r="E683" s="144">
        <v>1</v>
      </c>
      <c r="F683" s="144">
        <v>0</v>
      </c>
      <c r="G683" s="144">
        <v>0</v>
      </c>
      <c r="H683" s="144">
        <v>0</v>
      </c>
      <c r="I683" s="144">
        <v>1</v>
      </c>
      <c r="J683" s="142"/>
      <c r="K683" s="142"/>
      <c r="L683" s="142"/>
    </row>
    <row r="684" spans="1:12" x14ac:dyDescent="0.25">
      <c r="A684" s="138"/>
      <c r="B684" s="138"/>
      <c r="C684" s="138"/>
      <c r="D684" s="143" t="s">
        <v>35</v>
      </c>
      <c r="E684" s="144">
        <v>1</v>
      </c>
      <c r="F684" s="144">
        <v>0</v>
      </c>
      <c r="G684" s="144">
        <v>0</v>
      </c>
      <c r="H684" s="144">
        <v>0</v>
      </c>
      <c r="I684" s="144">
        <v>1</v>
      </c>
      <c r="J684" s="142"/>
      <c r="K684" s="142"/>
      <c r="L684" s="142"/>
    </row>
    <row r="685" spans="1:12" x14ac:dyDescent="0.25">
      <c r="A685" s="138"/>
      <c r="B685" s="138"/>
      <c r="C685" s="138"/>
      <c r="D685" s="143" t="s">
        <v>341</v>
      </c>
      <c r="E685" s="144">
        <v>7</v>
      </c>
      <c r="F685" s="144">
        <v>0</v>
      </c>
      <c r="G685" s="144">
        <v>0</v>
      </c>
      <c r="H685" s="144">
        <v>0</v>
      </c>
      <c r="I685" s="144">
        <v>7</v>
      </c>
      <c r="J685" s="142"/>
      <c r="K685" s="142"/>
      <c r="L685" s="142"/>
    </row>
    <row r="686" spans="1:12" x14ac:dyDescent="0.25">
      <c r="A686" s="138"/>
      <c r="B686" s="138"/>
      <c r="C686" s="138"/>
      <c r="D686" s="143" t="s">
        <v>105</v>
      </c>
      <c r="E686" s="144">
        <v>2</v>
      </c>
      <c r="F686" s="144">
        <v>0</v>
      </c>
      <c r="G686" s="144">
        <v>0</v>
      </c>
      <c r="H686" s="144">
        <v>0</v>
      </c>
      <c r="I686" s="144">
        <v>2</v>
      </c>
      <c r="J686" s="142"/>
      <c r="K686" s="142"/>
      <c r="L686" s="142"/>
    </row>
    <row r="687" spans="1:12" x14ac:dyDescent="0.25">
      <c r="A687" s="138"/>
      <c r="B687" s="138"/>
      <c r="C687" s="138"/>
      <c r="D687" s="143" t="s">
        <v>258</v>
      </c>
      <c r="E687" s="144">
        <v>1</v>
      </c>
      <c r="F687" s="144">
        <v>0</v>
      </c>
      <c r="G687" s="144">
        <v>0</v>
      </c>
      <c r="H687" s="144">
        <v>0</v>
      </c>
      <c r="I687" s="144">
        <v>1</v>
      </c>
      <c r="J687" s="142"/>
      <c r="K687" s="142"/>
      <c r="L687" s="142"/>
    </row>
    <row r="688" spans="1:12" x14ac:dyDescent="0.25">
      <c r="A688" s="131" t="s">
        <v>523</v>
      </c>
      <c r="B688" s="132" t="s">
        <v>16</v>
      </c>
      <c r="C688" s="132" t="s">
        <v>21</v>
      </c>
      <c r="D688" s="133" t="s">
        <v>342</v>
      </c>
      <c r="E688" s="134"/>
      <c r="F688" s="134"/>
      <c r="G688" s="134"/>
      <c r="H688" s="134"/>
      <c r="I688" s="135"/>
      <c r="J688" s="136">
        <v>2</v>
      </c>
      <c r="K688" s="179"/>
      <c r="L688" s="137">
        <f>+ROUND(TRUNC(J688,2)*TRUNC(K688,2),2)</f>
        <v>0</v>
      </c>
    </row>
    <row r="689" spans="1:12" ht="297" customHeight="1" x14ac:dyDescent="0.25">
      <c r="A689" s="138"/>
      <c r="B689" s="138"/>
      <c r="C689" s="138"/>
      <c r="D689" s="139" t="s">
        <v>343</v>
      </c>
      <c r="E689" s="140"/>
      <c r="F689" s="140"/>
      <c r="G689" s="140"/>
      <c r="H689" s="140"/>
      <c r="I689" s="141"/>
      <c r="J689" s="142"/>
      <c r="K689" s="142"/>
      <c r="L689" s="142"/>
    </row>
    <row r="690" spans="1:12" x14ac:dyDescent="0.25">
      <c r="A690" s="138"/>
      <c r="B690" s="138"/>
      <c r="C690" s="138"/>
      <c r="D690" s="143" t="s">
        <v>71</v>
      </c>
      <c r="E690" s="144">
        <v>1</v>
      </c>
      <c r="F690" s="144">
        <v>0</v>
      </c>
      <c r="G690" s="144">
        <v>0</v>
      </c>
      <c r="H690" s="144">
        <v>0</v>
      </c>
      <c r="I690" s="144">
        <v>1</v>
      </c>
      <c r="J690" s="142"/>
      <c r="K690" s="142"/>
      <c r="L690" s="142"/>
    </row>
    <row r="691" spans="1:12" x14ac:dyDescent="0.25">
      <c r="A691" s="138"/>
      <c r="B691" s="138"/>
      <c r="C691" s="138"/>
      <c r="D691" s="143" t="s">
        <v>45</v>
      </c>
      <c r="E691" s="144">
        <v>1</v>
      </c>
      <c r="F691" s="144">
        <v>0</v>
      </c>
      <c r="G691" s="144">
        <v>0</v>
      </c>
      <c r="H691" s="144">
        <v>0</v>
      </c>
      <c r="I691" s="144">
        <v>1</v>
      </c>
      <c r="J691" s="142"/>
      <c r="K691" s="142"/>
      <c r="L691" s="142"/>
    </row>
    <row r="692" spans="1:12" x14ac:dyDescent="0.25">
      <c r="A692" s="131" t="s">
        <v>524</v>
      </c>
      <c r="B692" s="132" t="s">
        <v>16</v>
      </c>
      <c r="C692" s="132" t="s">
        <v>21</v>
      </c>
      <c r="D692" s="133" t="s">
        <v>344</v>
      </c>
      <c r="E692" s="134"/>
      <c r="F692" s="134"/>
      <c r="G692" s="134"/>
      <c r="H692" s="134"/>
      <c r="I692" s="135"/>
      <c r="J692" s="136">
        <v>2</v>
      </c>
      <c r="K692" s="179"/>
      <c r="L692" s="137">
        <f>+ROUND(TRUNC(J692,2)*TRUNC(K692,2),2)</f>
        <v>0</v>
      </c>
    </row>
    <row r="693" spans="1:12" ht="280.5" customHeight="1" x14ac:dyDescent="0.25">
      <c r="A693" s="138"/>
      <c r="B693" s="138"/>
      <c r="C693" s="138"/>
      <c r="D693" s="139" t="s">
        <v>345</v>
      </c>
      <c r="E693" s="140"/>
      <c r="F693" s="140"/>
      <c r="G693" s="140"/>
      <c r="H693" s="140"/>
      <c r="I693" s="141"/>
      <c r="J693" s="142"/>
      <c r="K693" s="142"/>
      <c r="L693" s="142"/>
    </row>
    <row r="694" spans="1:12" x14ac:dyDescent="0.25">
      <c r="A694" s="138"/>
      <c r="B694" s="138"/>
      <c r="C694" s="138"/>
      <c r="D694" s="143" t="s">
        <v>71</v>
      </c>
      <c r="E694" s="144">
        <v>1</v>
      </c>
      <c r="F694" s="144">
        <v>0</v>
      </c>
      <c r="G694" s="144">
        <v>0</v>
      </c>
      <c r="H694" s="144">
        <v>0</v>
      </c>
      <c r="I694" s="144">
        <v>1</v>
      </c>
      <c r="J694" s="142"/>
      <c r="K694" s="142"/>
      <c r="L694" s="142"/>
    </row>
    <row r="695" spans="1:12" x14ac:dyDescent="0.25">
      <c r="A695" s="138"/>
      <c r="B695" s="138"/>
      <c r="C695" s="138"/>
      <c r="D695" s="143" t="s">
        <v>45</v>
      </c>
      <c r="E695" s="144">
        <v>1</v>
      </c>
      <c r="F695" s="144">
        <v>0</v>
      </c>
      <c r="G695" s="144">
        <v>0</v>
      </c>
      <c r="H695" s="144">
        <v>0</v>
      </c>
      <c r="I695" s="144">
        <v>1</v>
      </c>
      <c r="J695" s="142"/>
      <c r="K695" s="142"/>
      <c r="L695" s="142"/>
    </row>
    <row r="696" spans="1:12" x14ac:dyDescent="0.25">
      <c r="A696" s="131" t="s">
        <v>525</v>
      </c>
      <c r="B696" s="132" t="s">
        <v>16</v>
      </c>
      <c r="C696" s="132" t="s">
        <v>21</v>
      </c>
      <c r="D696" s="133" t="s">
        <v>346</v>
      </c>
      <c r="E696" s="134"/>
      <c r="F696" s="134"/>
      <c r="G696" s="134"/>
      <c r="H696" s="134"/>
      <c r="I696" s="135"/>
      <c r="J696" s="136">
        <v>5</v>
      </c>
      <c r="K696" s="179"/>
      <c r="L696" s="137">
        <f>+ROUND(TRUNC(J696,2)*TRUNC(K696,2),2)</f>
        <v>0</v>
      </c>
    </row>
    <row r="697" spans="1:12" ht="267" customHeight="1" x14ac:dyDescent="0.25">
      <c r="A697" s="138"/>
      <c r="B697" s="138"/>
      <c r="C697" s="138"/>
      <c r="D697" s="139" t="s">
        <v>347</v>
      </c>
      <c r="E697" s="140"/>
      <c r="F697" s="140"/>
      <c r="G697" s="140"/>
      <c r="H697" s="140"/>
      <c r="I697" s="141"/>
      <c r="J697" s="142"/>
      <c r="K697" s="142"/>
      <c r="L697" s="142"/>
    </row>
    <row r="698" spans="1:12" x14ac:dyDescent="0.25">
      <c r="A698" s="138"/>
      <c r="B698" s="138"/>
      <c r="C698" s="138"/>
      <c r="D698" s="143" t="s">
        <v>259</v>
      </c>
      <c r="E698" s="144">
        <v>3</v>
      </c>
      <c r="F698" s="144">
        <v>0</v>
      </c>
      <c r="G698" s="144">
        <v>0</v>
      </c>
      <c r="H698" s="144">
        <v>0</v>
      </c>
      <c r="I698" s="144">
        <v>3</v>
      </c>
      <c r="J698" s="142"/>
      <c r="K698" s="142"/>
      <c r="L698" s="142"/>
    </row>
    <row r="699" spans="1:12" x14ac:dyDescent="0.25">
      <c r="A699" s="138"/>
      <c r="B699" s="138"/>
      <c r="C699" s="138"/>
      <c r="D699" s="143" t="s">
        <v>258</v>
      </c>
      <c r="E699" s="144">
        <v>2</v>
      </c>
      <c r="F699" s="144">
        <v>0</v>
      </c>
      <c r="G699" s="144">
        <v>0</v>
      </c>
      <c r="H699" s="144">
        <v>0</v>
      </c>
      <c r="I699" s="144">
        <v>2</v>
      </c>
      <c r="J699" s="142"/>
      <c r="K699" s="142"/>
      <c r="L699" s="142"/>
    </row>
    <row r="700" spans="1:12" x14ac:dyDescent="0.25">
      <c r="A700" s="131" t="s">
        <v>526</v>
      </c>
      <c r="B700" s="132" t="s">
        <v>16</v>
      </c>
      <c r="C700" s="132" t="s">
        <v>21</v>
      </c>
      <c r="D700" s="133" t="s">
        <v>348</v>
      </c>
      <c r="E700" s="134"/>
      <c r="F700" s="134"/>
      <c r="G700" s="134"/>
      <c r="H700" s="134"/>
      <c r="I700" s="135"/>
      <c r="J700" s="136">
        <v>5</v>
      </c>
      <c r="K700" s="179"/>
      <c r="L700" s="137">
        <f>+ROUND(TRUNC(J700,2)*TRUNC(K700,2),2)</f>
        <v>0</v>
      </c>
    </row>
    <row r="701" spans="1:12" ht="45" customHeight="1" x14ac:dyDescent="0.25">
      <c r="A701" s="138"/>
      <c r="B701" s="138"/>
      <c r="C701" s="138"/>
      <c r="D701" s="139" t="s">
        <v>349</v>
      </c>
      <c r="E701" s="140"/>
      <c r="F701" s="140"/>
      <c r="G701" s="140"/>
      <c r="H701" s="140"/>
      <c r="I701" s="141"/>
      <c r="J701" s="142"/>
      <c r="K701" s="142"/>
      <c r="L701" s="142"/>
    </row>
    <row r="702" spans="1:12" x14ac:dyDescent="0.25">
      <c r="A702" s="138"/>
      <c r="B702" s="138"/>
      <c r="C702" s="138"/>
      <c r="D702" s="143" t="s">
        <v>32</v>
      </c>
      <c r="E702" s="144">
        <v>1</v>
      </c>
      <c r="F702" s="144">
        <v>0</v>
      </c>
      <c r="G702" s="144">
        <v>0</v>
      </c>
      <c r="H702" s="144">
        <v>0</v>
      </c>
      <c r="I702" s="144">
        <v>1</v>
      </c>
      <c r="J702" s="142"/>
      <c r="K702" s="142"/>
      <c r="L702" s="142"/>
    </row>
    <row r="703" spans="1:12" x14ac:dyDescent="0.25">
      <c r="A703" s="138"/>
      <c r="B703" s="138"/>
      <c r="C703" s="138"/>
      <c r="D703" s="143" t="s">
        <v>33</v>
      </c>
      <c r="E703" s="144">
        <v>1</v>
      </c>
      <c r="F703" s="144">
        <v>0</v>
      </c>
      <c r="G703" s="144">
        <v>0</v>
      </c>
      <c r="H703" s="144">
        <v>0</v>
      </c>
      <c r="I703" s="144">
        <v>1</v>
      </c>
      <c r="J703" s="142"/>
      <c r="K703" s="142"/>
      <c r="L703" s="142"/>
    </row>
    <row r="704" spans="1:12" x14ac:dyDescent="0.25">
      <c r="A704" s="138"/>
      <c r="B704" s="138"/>
      <c r="C704" s="138"/>
      <c r="D704" s="143" t="s">
        <v>350</v>
      </c>
      <c r="E704" s="144">
        <v>1</v>
      </c>
      <c r="F704" s="144">
        <v>0</v>
      </c>
      <c r="G704" s="144">
        <v>0</v>
      </c>
      <c r="H704" s="144">
        <v>0</v>
      </c>
      <c r="I704" s="144">
        <v>1</v>
      </c>
      <c r="J704" s="142"/>
      <c r="K704" s="142"/>
      <c r="L704" s="142"/>
    </row>
    <row r="705" spans="1:12" x14ac:dyDescent="0.25">
      <c r="A705" s="138"/>
      <c r="B705" s="138"/>
      <c r="C705" s="138"/>
      <c r="D705" s="143" t="s">
        <v>351</v>
      </c>
      <c r="E705" s="144">
        <v>1</v>
      </c>
      <c r="F705" s="144">
        <v>0</v>
      </c>
      <c r="G705" s="144">
        <v>0</v>
      </c>
      <c r="H705" s="144">
        <v>0</v>
      </c>
      <c r="I705" s="144">
        <v>1</v>
      </c>
      <c r="J705" s="142"/>
      <c r="K705" s="142"/>
      <c r="L705" s="142"/>
    </row>
    <row r="706" spans="1:12" x14ac:dyDescent="0.25">
      <c r="A706" s="138"/>
      <c r="B706" s="138"/>
      <c r="C706" s="138"/>
      <c r="D706" s="143" t="s">
        <v>38</v>
      </c>
      <c r="E706" s="144">
        <v>1</v>
      </c>
      <c r="F706" s="144">
        <v>0</v>
      </c>
      <c r="G706" s="144">
        <v>0</v>
      </c>
      <c r="H706" s="144">
        <v>0</v>
      </c>
      <c r="I706" s="144">
        <v>1</v>
      </c>
      <c r="J706" s="142"/>
      <c r="K706" s="142"/>
      <c r="L706" s="142"/>
    </row>
    <row r="707" spans="1:12" x14ac:dyDescent="0.25">
      <c r="A707" s="131" t="s">
        <v>527</v>
      </c>
      <c r="B707" s="132" t="s">
        <v>16</v>
      </c>
      <c r="C707" s="132" t="s">
        <v>46</v>
      </c>
      <c r="D707" s="133" t="s">
        <v>352</v>
      </c>
      <c r="E707" s="134"/>
      <c r="F707" s="134"/>
      <c r="G707" s="134"/>
      <c r="H707" s="134"/>
      <c r="I707" s="135"/>
      <c r="J707" s="136">
        <v>20</v>
      </c>
      <c r="K707" s="179"/>
      <c r="L707" s="137">
        <f>+ROUND(TRUNC(J707,2)*TRUNC(K707,2),2)</f>
        <v>0</v>
      </c>
    </row>
    <row r="708" spans="1:12" ht="166.5" customHeight="1" x14ac:dyDescent="0.25">
      <c r="A708" s="138"/>
      <c r="B708" s="138"/>
      <c r="C708" s="138"/>
      <c r="D708" s="139" t="s">
        <v>353</v>
      </c>
      <c r="E708" s="140"/>
      <c r="F708" s="140"/>
      <c r="G708" s="140"/>
      <c r="H708" s="140"/>
      <c r="I708" s="141"/>
      <c r="J708" s="142"/>
      <c r="K708" s="142"/>
      <c r="L708" s="142"/>
    </row>
    <row r="709" spans="1:12" x14ac:dyDescent="0.25">
      <c r="A709" s="138"/>
      <c r="B709" s="138"/>
      <c r="C709" s="138"/>
      <c r="D709" s="145"/>
      <c r="E709" s="144">
        <v>0</v>
      </c>
      <c r="F709" s="144">
        <v>20</v>
      </c>
      <c r="G709" s="144">
        <v>0</v>
      </c>
      <c r="H709" s="144">
        <v>0</v>
      </c>
      <c r="I709" s="144">
        <v>20</v>
      </c>
      <c r="J709" s="142"/>
      <c r="K709" s="142"/>
      <c r="L709" s="142"/>
    </row>
    <row r="710" spans="1:12" x14ac:dyDescent="0.25">
      <c r="A710" s="131" t="s">
        <v>528</v>
      </c>
      <c r="B710" s="132" t="s">
        <v>16</v>
      </c>
      <c r="C710" s="132" t="s">
        <v>46</v>
      </c>
      <c r="D710" s="133" t="s">
        <v>354</v>
      </c>
      <c r="E710" s="134"/>
      <c r="F710" s="134"/>
      <c r="G710" s="134"/>
      <c r="H710" s="134"/>
      <c r="I710" s="135"/>
      <c r="J710" s="136">
        <v>20</v>
      </c>
      <c r="K710" s="179"/>
      <c r="L710" s="137">
        <f>+ROUND(TRUNC(J710,2)*TRUNC(K710,2),2)</f>
        <v>0</v>
      </c>
    </row>
    <row r="711" spans="1:12" ht="159.75" customHeight="1" x14ac:dyDescent="0.25">
      <c r="A711" s="138"/>
      <c r="B711" s="138"/>
      <c r="C711" s="138"/>
      <c r="D711" s="139" t="s">
        <v>355</v>
      </c>
      <c r="E711" s="140"/>
      <c r="F711" s="140"/>
      <c r="G711" s="140"/>
      <c r="H711" s="140"/>
      <c r="I711" s="141"/>
      <c r="J711" s="142"/>
      <c r="K711" s="142"/>
      <c r="L711" s="142"/>
    </row>
    <row r="712" spans="1:12" x14ac:dyDescent="0.25">
      <c r="A712" s="138"/>
      <c r="B712" s="138"/>
      <c r="C712" s="138"/>
      <c r="D712" s="145"/>
      <c r="E712" s="144">
        <v>0</v>
      </c>
      <c r="F712" s="144">
        <v>20</v>
      </c>
      <c r="G712" s="144">
        <v>0</v>
      </c>
      <c r="H712" s="144">
        <v>0</v>
      </c>
      <c r="I712" s="144">
        <v>20</v>
      </c>
      <c r="J712" s="142"/>
      <c r="K712" s="142"/>
      <c r="L712" s="142"/>
    </row>
    <row r="713" spans="1:12" ht="22.5" customHeight="1" x14ac:dyDescent="0.25">
      <c r="A713" s="131" t="s">
        <v>609</v>
      </c>
      <c r="B713" s="132" t="s">
        <v>16</v>
      </c>
      <c r="C713" s="132" t="s">
        <v>21</v>
      </c>
      <c r="D713" s="133" t="s">
        <v>610</v>
      </c>
      <c r="E713" s="134"/>
      <c r="F713" s="134"/>
      <c r="G713" s="134"/>
      <c r="H713" s="134"/>
      <c r="I713" s="135"/>
      <c r="J713" s="136">
        <v>1</v>
      </c>
      <c r="K713" s="179"/>
      <c r="L713" s="137">
        <f>+ROUND(TRUNC(J713,2)*TRUNC(K713,2),2)</f>
        <v>0</v>
      </c>
    </row>
    <row r="714" spans="1:12" ht="20.100000000000001" customHeight="1" x14ac:dyDescent="0.25">
      <c r="A714" s="138"/>
      <c r="B714" s="138"/>
      <c r="C714" s="138"/>
      <c r="D714" s="139" t="s">
        <v>611</v>
      </c>
      <c r="E714" s="140"/>
      <c r="F714" s="140"/>
      <c r="G714" s="140"/>
      <c r="H714" s="140"/>
      <c r="I714" s="141"/>
      <c r="J714" s="142"/>
      <c r="K714" s="142"/>
      <c r="L714" s="142"/>
    </row>
    <row r="715" spans="1:12" x14ac:dyDescent="0.25">
      <c r="A715" s="138"/>
      <c r="B715" s="138"/>
      <c r="C715" s="138"/>
      <c r="D715" s="145"/>
      <c r="E715" s="144">
        <v>1</v>
      </c>
      <c r="F715" s="144">
        <v>0</v>
      </c>
      <c r="G715" s="144">
        <v>0</v>
      </c>
      <c r="H715" s="144">
        <v>0</v>
      </c>
      <c r="I715" s="144">
        <v>1</v>
      </c>
      <c r="J715" s="147"/>
      <c r="K715" s="147"/>
      <c r="L715" s="147"/>
    </row>
    <row r="716" spans="1:12" x14ac:dyDescent="0.25">
      <c r="A716" s="148"/>
      <c r="B716" s="149" t="s">
        <v>593</v>
      </c>
      <c r="C716" s="148"/>
      <c r="D716" s="150"/>
      <c r="E716" s="151"/>
      <c r="F716" s="152"/>
      <c r="G716" s="152"/>
      <c r="H716" s="152"/>
      <c r="I716" s="153" t="s">
        <v>356</v>
      </c>
      <c r="J716" s="107"/>
      <c r="K716" s="2"/>
      <c r="L716" s="3">
        <f>SUM(L565:L715)</f>
        <v>0</v>
      </c>
    </row>
    <row r="717" spans="1:12" x14ac:dyDescent="0.25">
      <c r="A717" s="118" t="s">
        <v>357</v>
      </c>
      <c r="B717" s="119" t="s">
        <v>12</v>
      </c>
      <c r="C717" s="118" t="s">
        <v>13</v>
      </c>
      <c r="D717" s="120" t="s">
        <v>358</v>
      </c>
      <c r="E717" s="121"/>
      <c r="F717" s="121"/>
      <c r="G717" s="121"/>
      <c r="H717" s="121"/>
      <c r="I717" s="122"/>
      <c r="J717" s="167"/>
      <c r="K717" s="168"/>
      <c r="L717" s="168"/>
    </row>
    <row r="718" spans="1:12" ht="22.5" customHeight="1" x14ac:dyDescent="0.25">
      <c r="A718" s="131" t="s">
        <v>529</v>
      </c>
      <c r="B718" s="132" t="s">
        <v>16</v>
      </c>
      <c r="C718" s="132" t="s">
        <v>21</v>
      </c>
      <c r="D718" s="133" t="s">
        <v>359</v>
      </c>
      <c r="E718" s="134"/>
      <c r="F718" s="134"/>
      <c r="G718" s="134"/>
      <c r="H718" s="134"/>
      <c r="I718" s="135"/>
      <c r="J718" s="136">
        <v>1</v>
      </c>
      <c r="K718" s="179"/>
      <c r="L718" s="137">
        <f>+ROUND(TRUNC(J718,2)*TRUNC(K718,2),2)</f>
        <v>0</v>
      </c>
    </row>
    <row r="719" spans="1:12" ht="243.75" customHeight="1" x14ac:dyDescent="0.25">
      <c r="A719" s="138"/>
      <c r="B719" s="138"/>
      <c r="C719" s="138"/>
      <c r="D719" s="139" t="s">
        <v>360</v>
      </c>
      <c r="E719" s="140"/>
      <c r="F719" s="140"/>
      <c r="G719" s="140"/>
      <c r="H719" s="140"/>
      <c r="I719" s="141"/>
      <c r="J719" s="142"/>
      <c r="K719" s="142"/>
      <c r="L719" s="142"/>
    </row>
    <row r="720" spans="1:12" x14ac:dyDescent="0.25">
      <c r="A720" s="138"/>
      <c r="B720" s="138"/>
      <c r="C720" s="138"/>
      <c r="D720" s="143" t="s">
        <v>361</v>
      </c>
      <c r="E720" s="144">
        <v>1</v>
      </c>
      <c r="F720" s="144">
        <v>0</v>
      </c>
      <c r="G720" s="144">
        <v>0</v>
      </c>
      <c r="H720" s="144">
        <v>0</v>
      </c>
      <c r="I720" s="144">
        <v>1</v>
      </c>
      <c r="J720" s="142"/>
      <c r="K720" s="142"/>
      <c r="L720" s="142"/>
    </row>
    <row r="721" spans="1:12" ht="22.5" customHeight="1" x14ac:dyDescent="0.25">
      <c r="A721" s="131" t="s">
        <v>530</v>
      </c>
      <c r="B721" s="132" t="s">
        <v>16</v>
      </c>
      <c r="C721" s="132" t="s">
        <v>21</v>
      </c>
      <c r="D721" s="133" t="s">
        <v>362</v>
      </c>
      <c r="E721" s="134"/>
      <c r="F721" s="134"/>
      <c r="G721" s="134"/>
      <c r="H721" s="134"/>
      <c r="I721" s="135"/>
      <c r="J721" s="136">
        <v>17</v>
      </c>
      <c r="K721" s="179"/>
      <c r="L721" s="137">
        <f>+ROUND(TRUNC(J721,2)*TRUNC(K721,2),2)</f>
        <v>0</v>
      </c>
    </row>
    <row r="722" spans="1:12" ht="45" customHeight="1" x14ac:dyDescent="0.25">
      <c r="A722" s="138"/>
      <c r="B722" s="138"/>
      <c r="C722" s="138"/>
      <c r="D722" s="139" t="s">
        <v>363</v>
      </c>
      <c r="E722" s="140"/>
      <c r="F722" s="140"/>
      <c r="G722" s="140"/>
      <c r="H722" s="140"/>
      <c r="I722" s="141"/>
      <c r="J722" s="142"/>
      <c r="K722" s="142"/>
      <c r="L722" s="142"/>
    </row>
    <row r="723" spans="1:12" x14ac:dyDescent="0.25">
      <c r="A723" s="138"/>
      <c r="B723" s="138"/>
      <c r="C723" s="138"/>
      <c r="D723" s="143" t="s">
        <v>364</v>
      </c>
      <c r="E723" s="144">
        <v>8</v>
      </c>
      <c r="F723" s="144">
        <v>0</v>
      </c>
      <c r="G723" s="144">
        <v>0</v>
      </c>
      <c r="H723" s="144">
        <v>0</v>
      </c>
      <c r="I723" s="144">
        <v>8</v>
      </c>
      <c r="J723" s="142"/>
      <c r="K723" s="142"/>
      <c r="L723" s="142"/>
    </row>
    <row r="724" spans="1:12" x14ac:dyDescent="0.25">
      <c r="A724" s="138"/>
      <c r="B724" s="138"/>
      <c r="C724" s="138"/>
      <c r="D724" s="143" t="s">
        <v>365</v>
      </c>
      <c r="E724" s="144">
        <v>9</v>
      </c>
      <c r="F724" s="144">
        <v>0</v>
      </c>
      <c r="G724" s="144">
        <v>0</v>
      </c>
      <c r="H724" s="144">
        <v>0</v>
      </c>
      <c r="I724" s="144">
        <v>9</v>
      </c>
      <c r="J724" s="142"/>
      <c r="K724" s="142"/>
      <c r="L724" s="142"/>
    </row>
    <row r="725" spans="1:12" x14ac:dyDescent="0.25">
      <c r="A725" s="131" t="s">
        <v>531</v>
      </c>
      <c r="B725" s="132" t="s">
        <v>16</v>
      </c>
      <c r="C725" s="132" t="s">
        <v>21</v>
      </c>
      <c r="D725" s="133" t="s">
        <v>366</v>
      </c>
      <c r="E725" s="134"/>
      <c r="F725" s="134"/>
      <c r="G725" s="134"/>
      <c r="H725" s="134"/>
      <c r="I725" s="135"/>
      <c r="J725" s="136">
        <v>1</v>
      </c>
      <c r="K725" s="179"/>
      <c r="L725" s="137">
        <f>+ROUND(TRUNC(J725,2)*TRUNC(K725,2),2)</f>
        <v>0</v>
      </c>
    </row>
    <row r="726" spans="1:12" ht="69.95" customHeight="1" x14ac:dyDescent="0.25">
      <c r="A726" s="138"/>
      <c r="B726" s="138"/>
      <c r="C726" s="138"/>
      <c r="D726" s="139" t="s">
        <v>367</v>
      </c>
      <c r="E726" s="140"/>
      <c r="F726" s="140"/>
      <c r="G726" s="140"/>
      <c r="H726" s="140"/>
      <c r="I726" s="141"/>
      <c r="J726" s="142"/>
      <c r="K726" s="142"/>
      <c r="L726" s="142"/>
    </row>
    <row r="727" spans="1:12" x14ac:dyDescent="0.25">
      <c r="A727" s="138"/>
      <c r="B727" s="138"/>
      <c r="C727" s="138"/>
      <c r="D727" s="143" t="s">
        <v>368</v>
      </c>
      <c r="E727" s="144">
        <v>1</v>
      </c>
      <c r="F727" s="144">
        <v>0</v>
      </c>
      <c r="G727" s="144">
        <v>0</v>
      </c>
      <c r="H727" s="144">
        <v>0</v>
      </c>
      <c r="I727" s="144">
        <v>1</v>
      </c>
      <c r="J727" s="142"/>
      <c r="K727" s="142"/>
      <c r="L727" s="142"/>
    </row>
    <row r="728" spans="1:12" x14ac:dyDescent="0.25">
      <c r="A728" s="131" t="s">
        <v>532</v>
      </c>
      <c r="B728" s="132" t="s">
        <v>16</v>
      </c>
      <c r="C728" s="132" t="s">
        <v>17</v>
      </c>
      <c r="D728" s="133" t="s">
        <v>369</v>
      </c>
      <c r="E728" s="134"/>
      <c r="F728" s="134"/>
      <c r="G728" s="134"/>
      <c r="H728" s="134"/>
      <c r="I728" s="135"/>
      <c r="J728" s="136">
        <v>145</v>
      </c>
      <c r="K728" s="179"/>
      <c r="L728" s="137">
        <f>+ROUND(TRUNC(J728,2)*TRUNC(K728,2),2)</f>
        <v>0</v>
      </c>
    </row>
    <row r="729" spans="1:12" ht="132.75" customHeight="1" x14ac:dyDescent="0.25">
      <c r="A729" s="138"/>
      <c r="B729" s="138"/>
      <c r="C729" s="138"/>
      <c r="D729" s="139" t="s">
        <v>370</v>
      </c>
      <c r="E729" s="140"/>
      <c r="F729" s="140"/>
      <c r="G729" s="140"/>
      <c r="H729" s="140"/>
      <c r="I729" s="141"/>
      <c r="J729" s="142"/>
      <c r="K729" s="142"/>
      <c r="L729" s="142"/>
    </row>
    <row r="730" spans="1:12" x14ac:dyDescent="0.25">
      <c r="A730" s="138"/>
      <c r="B730" s="138"/>
      <c r="C730" s="138"/>
      <c r="D730" s="145"/>
      <c r="E730" s="144">
        <v>145</v>
      </c>
      <c r="F730" s="144">
        <v>0</v>
      </c>
      <c r="G730" s="144">
        <v>0</v>
      </c>
      <c r="H730" s="144">
        <v>0</v>
      </c>
      <c r="I730" s="144">
        <v>145</v>
      </c>
      <c r="J730" s="142"/>
      <c r="K730" s="142"/>
      <c r="L730" s="142"/>
    </row>
    <row r="731" spans="1:12" x14ac:dyDescent="0.25">
      <c r="A731" s="131" t="s">
        <v>533</v>
      </c>
      <c r="B731" s="132" t="s">
        <v>16</v>
      </c>
      <c r="C731" s="132" t="s">
        <v>21</v>
      </c>
      <c r="D731" s="133" t="s">
        <v>371</v>
      </c>
      <c r="E731" s="134"/>
      <c r="F731" s="134"/>
      <c r="G731" s="134"/>
      <c r="H731" s="134"/>
      <c r="I731" s="135"/>
      <c r="J731" s="136">
        <v>14</v>
      </c>
      <c r="K731" s="179"/>
      <c r="L731" s="137">
        <f>+ROUND(TRUNC(J731,2)*TRUNC(K731,2),2)</f>
        <v>0</v>
      </c>
    </row>
    <row r="732" spans="1:12" ht="69.95" customHeight="1" x14ac:dyDescent="0.25">
      <c r="A732" s="138"/>
      <c r="B732" s="138"/>
      <c r="C732" s="138"/>
      <c r="D732" s="139" t="s">
        <v>372</v>
      </c>
      <c r="E732" s="140"/>
      <c r="F732" s="140"/>
      <c r="G732" s="140"/>
      <c r="H732" s="140"/>
      <c r="I732" s="141"/>
      <c r="J732" s="142"/>
      <c r="K732" s="142"/>
      <c r="L732" s="142"/>
    </row>
    <row r="733" spans="1:12" x14ac:dyDescent="0.25">
      <c r="A733" s="138"/>
      <c r="B733" s="138"/>
      <c r="C733" s="138"/>
      <c r="D733" s="143" t="s">
        <v>119</v>
      </c>
      <c r="E733" s="144">
        <v>2</v>
      </c>
      <c r="F733" s="144">
        <v>0</v>
      </c>
      <c r="G733" s="144">
        <v>0</v>
      </c>
      <c r="H733" s="144">
        <v>0</v>
      </c>
      <c r="I733" s="144">
        <v>2</v>
      </c>
      <c r="J733" s="142"/>
      <c r="K733" s="142"/>
      <c r="L733" s="142"/>
    </row>
    <row r="734" spans="1:12" x14ac:dyDescent="0.25">
      <c r="A734" s="138"/>
      <c r="B734" s="138"/>
      <c r="C734" s="138"/>
      <c r="D734" s="143" t="s">
        <v>120</v>
      </c>
      <c r="E734" s="144">
        <v>1</v>
      </c>
      <c r="F734" s="144">
        <v>0</v>
      </c>
      <c r="G734" s="144">
        <v>0</v>
      </c>
      <c r="H734" s="144">
        <v>0</v>
      </c>
      <c r="I734" s="144">
        <v>1</v>
      </c>
      <c r="J734" s="142"/>
      <c r="K734" s="142"/>
      <c r="L734" s="142"/>
    </row>
    <row r="735" spans="1:12" x14ac:dyDescent="0.25">
      <c r="A735" s="138"/>
      <c r="B735" s="138"/>
      <c r="C735" s="138"/>
      <c r="D735" s="143" t="s">
        <v>38</v>
      </c>
      <c r="E735" s="144">
        <v>1</v>
      </c>
      <c r="F735" s="144">
        <v>0</v>
      </c>
      <c r="G735" s="144">
        <v>0</v>
      </c>
      <c r="H735" s="144">
        <v>0</v>
      </c>
      <c r="I735" s="144">
        <v>1</v>
      </c>
      <c r="J735" s="142"/>
      <c r="K735" s="142"/>
      <c r="L735" s="142"/>
    </row>
    <row r="736" spans="1:12" x14ac:dyDescent="0.25">
      <c r="A736" s="138"/>
      <c r="B736" s="138"/>
      <c r="C736" s="138"/>
      <c r="D736" s="143" t="s">
        <v>32</v>
      </c>
      <c r="E736" s="144">
        <v>1</v>
      </c>
      <c r="F736" s="144">
        <v>0</v>
      </c>
      <c r="G736" s="144">
        <v>0</v>
      </c>
      <c r="H736" s="144">
        <v>0</v>
      </c>
      <c r="I736" s="144">
        <v>1</v>
      </c>
      <c r="J736" s="142"/>
      <c r="K736" s="142"/>
      <c r="L736" s="142"/>
    </row>
    <row r="737" spans="1:12" x14ac:dyDescent="0.25">
      <c r="A737" s="138"/>
      <c r="B737" s="138"/>
      <c r="C737" s="138"/>
      <c r="D737" s="143" t="s">
        <v>33</v>
      </c>
      <c r="E737" s="144">
        <v>1</v>
      </c>
      <c r="F737" s="144">
        <v>0</v>
      </c>
      <c r="G737" s="144">
        <v>0</v>
      </c>
      <c r="H737" s="144">
        <v>0</v>
      </c>
      <c r="I737" s="144">
        <v>1</v>
      </c>
      <c r="J737" s="142"/>
      <c r="K737" s="142"/>
      <c r="L737" s="142"/>
    </row>
    <row r="738" spans="1:12" x14ac:dyDescent="0.25">
      <c r="A738" s="138"/>
      <c r="B738" s="138"/>
      <c r="C738" s="138"/>
      <c r="D738" s="143" t="s">
        <v>121</v>
      </c>
      <c r="E738" s="144">
        <v>1</v>
      </c>
      <c r="F738" s="144">
        <v>0</v>
      </c>
      <c r="G738" s="144">
        <v>0</v>
      </c>
      <c r="H738" s="144">
        <v>0</v>
      </c>
      <c r="I738" s="144">
        <v>1</v>
      </c>
      <c r="J738" s="142"/>
      <c r="K738" s="142"/>
      <c r="L738" s="142"/>
    </row>
    <row r="739" spans="1:12" x14ac:dyDescent="0.25">
      <c r="A739" s="138"/>
      <c r="B739" s="138"/>
      <c r="C739" s="138"/>
      <c r="D739" s="143" t="s">
        <v>52</v>
      </c>
      <c r="E739" s="144">
        <v>1</v>
      </c>
      <c r="F739" s="144">
        <v>0</v>
      </c>
      <c r="G739" s="144">
        <v>0</v>
      </c>
      <c r="H739" s="144">
        <v>0</v>
      </c>
      <c r="I739" s="144">
        <v>1</v>
      </c>
      <c r="J739" s="142"/>
      <c r="K739" s="142"/>
      <c r="L739" s="142"/>
    </row>
    <row r="740" spans="1:12" x14ac:dyDescent="0.25">
      <c r="A740" s="138"/>
      <c r="B740" s="138"/>
      <c r="C740" s="138"/>
      <c r="D740" s="143" t="s">
        <v>122</v>
      </c>
      <c r="E740" s="144">
        <v>1</v>
      </c>
      <c r="F740" s="144">
        <v>0</v>
      </c>
      <c r="G740" s="144">
        <v>0</v>
      </c>
      <c r="H740" s="144">
        <v>0</v>
      </c>
      <c r="I740" s="144">
        <v>1</v>
      </c>
      <c r="J740" s="142"/>
      <c r="K740" s="142"/>
      <c r="L740" s="142"/>
    </row>
    <row r="741" spans="1:12" x14ac:dyDescent="0.25">
      <c r="A741" s="138"/>
      <c r="B741" s="138"/>
      <c r="C741" s="138"/>
      <c r="D741" s="143" t="s">
        <v>37</v>
      </c>
      <c r="E741" s="144">
        <v>1</v>
      </c>
      <c r="F741" s="144">
        <v>0</v>
      </c>
      <c r="G741" s="144">
        <v>0</v>
      </c>
      <c r="H741" s="144">
        <v>0</v>
      </c>
      <c r="I741" s="144">
        <v>1</v>
      </c>
      <c r="J741" s="142"/>
      <c r="K741" s="142"/>
      <c r="L741" s="142"/>
    </row>
    <row r="742" spans="1:12" x14ac:dyDescent="0.25">
      <c r="A742" s="138"/>
      <c r="B742" s="138"/>
      <c r="C742" s="138"/>
      <c r="D742" s="143" t="s">
        <v>90</v>
      </c>
      <c r="E742" s="144">
        <v>1</v>
      </c>
      <c r="F742" s="144">
        <v>0</v>
      </c>
      <c r="G742" s="144">
        <v>0</v>
      </c>
      <c r="H742" s="144">
        <v>0</v>
      </c>
      <c r="I742" s="144">
        <v>1</v>
      </c>
      <c r="J742" s="142"/>
      <c r="K742" s="142"/>
      <c r="L742" s="142"/>
    </row>
    <row r="743" spans="1:12" x14ac:dyDescent="0.25">
      <c r="A743" s="138"/>
      <c r="B743" s="138"/>
      <c r="C743" s="138"/>
      <c r="D743" s="143" t="s">
        <v>50</v>
      </c>
      <c r="E743" s="144">
        <v>1</v>
      </c>
      <c r="F743" s="144">
        <v>0</v>
      </c>
      <c r="G743" s="144">
        <v>0</v>
      </c>
      <c r="H743" s="144">
        <v>0</v>
      </c>
      <c r="I743" s="144">
        <v>1</v>
      </c>
      <c r="J743" s="142"/>
      <c r="K743" s="142"/>
      <c r="L743" s="142"/>
    </row>
    <row r="744" spans="1:12" x14ac:dyDescent="0.25">
      <c r="A744" s="138"/>
      <c r="B744" s="138"/>
      <c r="C744" s="138"/>
      <c r="D744" s="143" t="s">
        <v>34</v>
      </c>
      <c r="E744" s="144">
        <v>1</v>
      </c>
      <c r="F744" s="144">
        <v>0</v>
      </c>
      <c r="G744" s="144">
        <v>0</v>
      </c>
      <c r="H744" s="144">
        <v>0</v>
      </c>
      <c r="I744" s="144">
        <v>1</v>
      </c>
      <c r="J744" s="142"/>
      <c r="K744" s="142"/>
      <c r="L744" s="142"/>
    </row>
    <row r="745" spans="1:12" x14ac:dyDescent="0.25">
      <c r="A745" s="138"/>
      <c r="B745" s="138"/>
      <c r="C745" s="138"/>
      <c r="D745" s="143" t="s">
        <v>35</v>
      </c>
      <c r="E745" s="144">
        <v>1</v>
      </c>
      <c r="F745" s="144">
        <v>0</v>
      </c>
      <c r="G745" s="144">
        <v>0</v>
      </c>
      <c r="H745" s="144">
        <v>0</v>
      </c>
      <c r="I745" s="144">
        <v>1</v>
      </c>
      <c r="J745" s="142"/>
      <c r="K745" s="142"/>
      <c r="L745" s="142"/>
    </row>
    <row r="746" spans="1:12" x14ac:dyDescent="0.25">
      <c r="A746" s="131" t="s">
        <v>534</v>
      </c>
      <c r="B746" s="132" t="s">
        <v>16</v>
      </c>
      <c r="C746" s="132" t="s">
        <v>21</v>
      </c>
      <c r="D746" s="133" t="s">
        <v>373</v>
      </c>
      <c r="E746" s="134"/>
      <c r="F746" s="134"/>
      <c r="G746" s="134"/>
      <c r="H746" s="134"/>
      <c r="I746" s="135"/>
      <c r="J746" s="136">
        <v>13</v>
      </c>
      <c r="K746" s="179"/>
      <c r="L746" s="137">
        <f>+ROUND(TRUNC(J746,2)*TRUNC(K746,2),2)</f>
        <v>0</v>
      </c>
    </row>
    <row r="747" spans="1:12" ht="45" customHeight="1" x14ac:dyDescent="0.25">
      <c r="A747" s="138"/>
      <c r="B747" s="138"/>
      <c r="C747" s="138"/>
      <c r="D747" s="139" t="s">
        <v>374</v>
      </c>
      <c r="E747" s="140"/>
      <c r="F747" s="140"/>
      <c r="G747" s="140"/>
      <c r="H747" s="140"/>
      <c r="I747" s="141"/>
      <c r="J747" s="142"/>
      <c r="K747" s="142"/>
      <c r="L747" s="142"/>
    </row>
    <row r="748" spans="1:12" x14ac:dyDescent="0.25">
      <c r="A748" s="138"/>
      <c r="B748" s="138"/>
      <c r="C748" s="138"/>
      <c r="D748" s="143" t="s">
        <v>119</v>
      </c>
      <c r="E748" s="144">
        <v>1</v>
      </c>
      <c r="F748" s="144">
        <v>0</v>
      </c>
      <c r="G748" s="144">
        <v>0</v>
      </c>
      <c r="H748" s="144">
        <v>0</v>
      </c>
      <c r="I748" s="144">
        <v>1</v>
      </c>
      <c r="J748" s="142"/>
      <c r="K748" s="142"/>
      <c r="L748" s="142"/>
    </row>
    <row r="749" spans="1:12" x14ac:dyDescent="0.25">
      <c r="A749" s="138"/>
      <c r="B749" s="138"/>
      <c r="C749" s="138"/>
      <c r="D749" s="143" t="s">
        <v>120</v>
      </c>
      <c r="E749" s="144">
        <v>1</v>
      </c>
      <c r="F749" s="144">
        <v>0</v>
      </c>
      <c r="G749" s="144">
        <v>0</v>
      </c>
      <c r="H749" s="144">
        <v>0</v>
      </c>
      <c r="I749" s="144">
        <v>1</v>
      </c>
      <c r="J749" s="142"/>
      <c r="K749" s="142"/>
      <c r="L749" s="142"/>
    </row>
    <row r="750" spans="1:12" x14ac:dyDescent="0.25">
      <c r="A750" s="138"/>
      <c r="B750" s="138"/>
      <c r="C750" s="138"/>
      <c r="D750" s="143" t="s">
        <v>38</v>
      </c>
      <c r="E750" s="144">
        <v>1</v>
      </c>
      <c r="F750" s="144">
        <v>0</v>
      </c>
      <c r="G750" s="144">
        <v>0</v>
      </c>
      <c r="H750" s="144">
        <v>0</v>
      </c>
      <c r="I750" s="144">
        <v>1</v>
      </c>
      <c r="J750" s="142"/>
      <c r="K750" s="142"/>
      <c r="L750" s="142"/>
    </row>
    <row r="751" spans="1:12" x14ac:dyDescent="0.25">
      <c r="A751" s="138"/>
      <c r="B751" s="138"/>
      <c r="C751" s="138"/>
      <c r="D751" s="143" t="s">
        <v>32</v>
      </c>
      <c r="E751" s="144">
        <v>1</v>
      </c>
      <c r="F751" s="144">
        <v>0</v>
      </c>
      <c r="G751" s="144">
        <v>0</v>
      </c>
      <c r="H751" s="144">
        <v>0</v>
      </c>
      <c r="I751" s="144">
        <v>1</v>
      </c>
      <c r="J751" s="142"/>
      <c r="K751" s="142"/>
      <c r="L751" s="142"/>
    </row>
    <row r="752" spans="1:12" x14ac:dyDescent="0.25">
      <c r="A752" s="138"/>
      <c r="B752" s="138"/>
      <c r="C752" s="138"/>
      <c r="D752" s="143" t="s">
        <v>33</v>
      </c>
      <c r="E752" s="144">
        <v>1</v>
      </c>
      <c r="F752" s="144">
        <v>0</v>
      </c>
      <c r="G752" s="144">
        <v>0</v>
      </c>
      <c r="H752" s="144">
        <v>0</v>
      </c>
      <c r="I752" s="144">
        <v>1</v>
      </c>
      <c r="J752" s="142"/>
      <c r="K752" s="142"/>
      <c r="L752" s="142"/>
    </row>
    <row r="753" spans="1:12" x14ac:dyDescent="0.25">
      <c r="A753" s="138"/>
      <c r="B753" s="138"/>
      <c r="C753" s="138"/>
      <c r="D753" s="143" t="s">
        <v>121</v>
      </c>
      <c r="E753" s="144">
        <v>1</v>
      </c>
      <c r="F753" s="144">
        <v>0</v>
      </c>
      <c r="G753" s="144">
        <v>0</v>
      </c>
      <c r="H753" s="144">
        <v>0</v>
      </c>
      <c r="I753" s="144">
        <v>1</v>
      </c>
      <c r="J753" s="142"/>
      <c r="K753" s="142"/>
      <c r="L753" s="142"/>
    </row>
    <row r="754" spans="1:12" x14ac:dyDescent="0.25">
      <c r="A754" s="138"/>
      <c r="B754" s="138"/>
      <c r="C754" s="138"/>
      <c r="D754" s="143" t="s">
        <v>52</v>
      </c>
      <c r="E754" s="144">
        <v>1</v>
      </c>
      <c r="F754" s="144">
        <v>0</v>
      </c>
      <c r="G754" s="144">
        <v>0</v>
      </c>
      <c r="H754" s="144">
        <v>0</v>
      </c>
      <c r="I754" s="144">
        <v>1</v>
      </c>
      <c r="J754" s="142"/>
      <c r="K754" s="142"/>
      <c r="L754" s="142"/>
    </row>
    <row r="755" spans="1:12" x14ac:dyDescent="0.25">
      <c r="A755" s="138"/>
      <c r="B755" s="138"/>
      <c r="C755" s="138"/>
      <c r="D755" s="143" t="s">
        <v>122</v>
      </c>
      <c r="E755" s="144">
        <v>1</v>
      </c>
      <c r="F755" s="144">
        <v>0</v>
      </c>
      <c r="G755" s="144">
        <v>0</v>
      </c>
      <c r="H755" s="144">
        <v>0</v>
      </c>
      <c r="I755" s="144">
        <v>1</v>
      </c>
      <c r="J755" s="142"/>
      <c r="K755" s="142"/>
      <c r="L755" s="142"/>
    </row>
    <row r="756" spans="1:12" x14ac:dyDescent="0.25">
      <c r="A756" s="138"/>
      <c r="B756" s="138"/>
      <c r="C756" s="138"/>
      <c r="D756" s="143" t="s">
        <v>37</v>
      </c>
      <c r="E756" s="144">
        <v>1</v>
      </c>
      <c r="F756" s="144">
        <v>0</v>
      </c>
      <c r="G756" s="144">
        <v>0</v>
      </c>
      <c r="H756" s="144">
        <v>0</v>
      </c>
      <c r="I756" s="144">
        <v>1</v>
      </c>
      <c r="J756" s="142"/>
      <c r="K756" s="142"/>
      <c r="L756" s="142"/>
    </row>
    <row r="757" spans="1:12" x14ac:dyDescent="0.25">
      <c r="A757" s="138"/>
      <c r="B757" s="138"/>
      <c r="C757" s="138"/>
      <c r="D757" s="143" t="s">
        <v>90</v>
      </c>
      <c r="E757" s="144">
        <v>1</v>
      </c>
      <c r="F757" s="144">
        <v>0</v>
      </c>
      <c r="G757" s="144">
        <v>0</v>
      </c>
      <c r="H757" s="144">
        <v>0</v>
      </c>
      <c r="I757" s="144">
        <v>1</v>
      </c>
      <c r="J757" s="142"/>
      <c r="K757" s="142"/>
      <c r="L757" s="142"/>
    </row>
    <row r="758" spans="1:12" x14ac:dyDescent="0.25">
      <c r="A758" s="138"/>
      <c r="B758" s="138"/>
      <c r="C758" s="138"/>
      <c r="D758" s="143" t="s">
        <v>50</v>
      </c>
      <c r="E758" s="144">
        <v>1</v>
      </c>
      <c r="F758" s="144">
        <v>0</v>
      </c>
      <c r="G758" s="144">
        <v>0</v>
      </c>
      <c r="H758" s="144">
        <v>0</v>
      </c>
      <c r="I758" s="144">
        <v>1</v>
      </c>
      <c r="J758" s="142"/>
      <c r="K758" s="142"/>
      <c r="L758" s="142"/>
    </row>
    <row r="759" spans="1:12" x14ac:dyDescent="0.25">
      <c r="A759" s="138"/>
      <c r="B759" s="138"/>
      <c r="C759" s="138"/>
      <c r="D759" s="143" t="s">
        <v>34</v>
      </c>
      <c r="E759" s="144">
        <v>1</v>
      </c>
      <c r="F759" s="144">
        <v>0</v>
      </c>
      <c r="G759" s="144">
        <v>0</v>
      </c>
      <c r="H759" s="144">
        <v>0</v>
      </c>
      <c r="I759" s="144">
        <v>1</v>
      </c>
      <c r="J759" s="142"/>
      <c r="K759" s="142"/>
      <c r="L759" s="142"/>
    </row>
    <row r="760" spans="1:12" x14ac:dyDescent="0.25">
      <c r="A760" s="138"/>
      <c r="B760" s="138"/>
      <c r="C760" s="138"/>
      <c r="D760" s="143" t="s">
        <v>35</v>
      </c>
      <c r="E760" s="144">
        <v>1</v>
      </c>
      <c r="F760" s="144">
        <v>0</v>
      </c>
      <c r="G760" s="144">
        <v>0</v>
      </c>
      <c r="H760" s="144">
        <v>0</v>
      </c>
      <c r="I760" s="144">
        <v>1</v>
      </c>
      <c r="J760" s="142"/>
      <c r="K760" s="142"/>
      <c r="L760" s="142"/>
    </row>
    <row r="761" spans="1:12" x14ac:dyDescent="0.25">
      <c r="A761" s="131" t="s">
        <v>535</v>
      </c>
      <c r="B761" s="132" t="s">
        <v>16</v>
      </c>
      <c r="C761" s="132" t="s">
        <v>21</v>
      </c>
      <c r="D761" s="133" t="s">
        <v>375</v>
      </c>
      <c r="E761" s="134"/>
      <c r="F761" s="134"/>
      <c r="G761" s="134"/>
      <c r="H761" s="134"/>
      <c r="I761" s="135"/>
      <c r="J761" s="136">
        <v>1</v>
      </c>
      <c r="K761" s="179"/>
      <c r="L761" s="137">
        <f>+ROUND(TRUNC(J761,2)*TRUNC(K761,2),2)</f>
        <v>0</v>
      </c>
    </row>
    <row r="762" spans="1:12" ht="45" customHeight="1" x14ac:dyDescent="0.25">
      <c r="A762" s="138"/>
      <c r="B762" s="138"/>
      <c r="C762" s="138"/>
      <c r="D762" s="139" t="s">
        <v>376</v>
      </c>
      <c r="E762" s="140"/>
      <c r="F762" s="140"/>
      <c r="G762" s="140"/>
      <c r="H762" s="140"/>
      <c r="I762" s="141"/>
      <c r="J762" s="142"/>
      <c r="K762" s="142"/>
      <c r="L762" s="142"/>
    </row>
    <row r="763" spans="1:12" x14ac:dyDescent="0.25">
      <c r="A763" s="138"/>
      <c r="B763" s="138"/>
      <c r="C763" s="138"/>
      <c r="D763" s="143" t="s">
        <v>377</v>
      </c>
      <c r="E763" s="144">
        <v>1</v>
      </c>
      <c r="F763" s="144">
        <v>0</v>
      </c>
      <c r="G763" s="144">
        <v>0</v>
      </c>
      <c r="H763" s="144">
        <v>0</v>
      </c>
      <c r="I763" s="144">
        <v>1</v>
      </c>
      <c r="J763" s="142"/>
      <c r="K763" s="142"/>
      <c r="L763" s="142"/>
    </row>
    <row r="764" spans="1:12" ht="22.5" customHeight="1" x14ac:dyDescent="0.25">
      <c r="A764" s="131" t="s">
        <v>536</v>
      </c>
      <c r="B764" s="132" t="s">
        <v>16</v>
      </c>
      <c r="C764" s="132" t="s">
        <v>21</v>
      </c>
      <c r="D764" s="133" t="s">
        <v>378</v>
      </c>
      <c r="E764" s="134"/>
      <c r="F764" s="134"/>
      <c r="G764" s="134"/>
      <c r="H764" s="134"/>
      <c r="I764" s="135"/>
      <c r="J764" s="136">
        <v>1</v>
      </c>
      <c r="K764" s="179"/>
      <c r="L764" s="137">
        <f>+ROUND(TRUNC(J764,2)*TRUNC(K764,2),2)</f>
        <v>0</v>
      </c>
    </row>
    <row r="765" spans="1:12" ht="69.95" customHeight="1" x14ac:dyDescent="0.25">
      <c r="A765" s="138"/>
      <c r="B765" s="138"/>
      <c r="C765" s="138"/>
      <c r="D765" s="139" t="s">
        <v>379</v>
      </c>
      <c r="E765" s="140"/>
      <c r="F765" s="140"/>
      <c r="G765" s="140"/>
      <c r="H765" s="140"/>
      <c r="I765" s="141"/>
      <c r="J765" s="142"/>
      <c r="K765" s="142"/>
      <c r="L765" s="142"/>
    </row>
    <row r="766" spans="1:12" x14ac:dyDescent="0.25">
      <c r="A766" s="138"/>
      <c r="B766" s="138"/>
      <c r="C766" s="138"/>
      <c r="D766" s="145"/>
      <c r="E766" s="144">
        <v>1</v>
      </c>
      <c r="F766" s="144">
        <v>0</v>
      </c>
      <c r="G766" s="144">
        <v>0</v>
      </c>
      <c r="H766" s="144">
        <v>0</v>
      </c>
      <c r="I766" s="144">
        <v>1</v>
      </c>
      <c r="J766" s="147"/>
      <c r="K766" s="147"/>
      <c r="L766" s="147"/>
    </row>
    <row r="767" spans="1:12" x14ac:dyDescent="0.25">
      <c r="A767" s="148"/>
      <c r="B767" s="149" t="s">
        <v>593</v>
      </c>
      <c r="C767" s="148"/>
      <c r="D767" s="150"/>
      <c r="E767" s="151"/>
      <c r="F767" s="152"/>
      <c r="G767" s="152"/>
      <c r="H767" s="152"/>
      <c r="I767" s="153" t="s">
        <v>380</v>
      </c>
      <c r="J767" s="107"/>
      <c r="K767" s="2"/>
      <c r="L767" s="3">
        <f>SUM(L718:L766)</f>
        <v>0</v>
      </c>
    </row>
    <row r="768" spans="1:12" x14ac:dyDescent="0.25">
      <c r="A768" s="118" t="s">
        <v>381</v>
      </c>
      <c r="B768" s="119" t="s">
        <v>12</v>
      </c>
      <c r="C768" s="118" t="s">
        <v>13</v>
      </c>
      <c r="D768" s="120" t="s">
        <v>382</v>
      </c>
      <c r="E768" s="121"/>
      <c r="F768" s="121"/>
      <c r="G768" s="121"/>
      <c r="H768" s="121"/>
      <c r="I768" s="122"/>
      <c r="J768" s="167"/>
      <c r="K768" s="168"/>
      <c r="L768" s="168"/>
    </row>
    <row r="769" spans="1:12" x14ac:dyDescent="0.25">
      <c r="A769" s="131" t="s">
        <v>537</v>
      </c>
      <c r="B769" s="132" t="s">
        <v>16</v>
      </c>
      <c r="C769" s="132" t="s">
        <v>21</v>
      </c>
      <c r="D769" s="133" t="s">
        <v>383</v>
      </c>
      <c r="E769" s="134"/>
      <c r="F769" s="134"/>
      <c r="G769" s="134"/>
      <c r="H769" s="134"/>
      <c r="I769" s="135"/>
      <c r="J769" s="136">
        <v>1</v>
      </c>
      <c r="K769" s="179"/>
      <c r="L769" s="137">
        <f>+ROUND(TRUNC(J769,2)*TRUNC(K769,2),2)</f>
        <v>0</v>
      </c>
    </row>
    <row r="770" spans="1:12" ht="45" customHeight="1" x14ac:dyDescent="0.25">
      <c r="A770" s="138"/>
      <c r="B770" s="138"/>
      <c r="C770" s="138"/>
      <c r="D770" s="139" t="s">
        <v>384</v>
      </c>
      <c r="E770" s="140"/>
      <c r="F770" s="140"/>
      <c r="G770" s="140"/>
      <c r="H770" s="140"/>
      <c r="I770" s="141"/>
      <c r="J770" s="142"/>
      <c r="K770" s="142"/>
      <c r="L770" s="142"/>
    </row>
    <row r="771" spans="1:12" x14ac:dyDescent="0.25">
      <c r="A771" s="138"/>
      <c r="B771" s="138"/>
      <c r="C771" s="138"/>
      <c r="D771" s="143" t="s">
        <v>71</v>
      </c>
      <c r="E771" s="144">
        <v>1</v>
      </c>
      <c r="F771" s="144">
        <v>0</v>
      </c>
      <c r="G771" s="144">
        <v>0</v>
      </c>
      <c r="H771" s="144">
        <v>0</v>
      </c>
      <c r="I771" s="144">
        <v>1</v>
      </c>
      <c r="J771" s="142"/>
      <c r="K771" s="142"/>
      <c r="L771" s="142"/>
    </row>
    <row r="772" spans="1:12" x14ac:dyDescent="0.25">
      <c r="A772" s="131" t="s">
        <v>538</v>
      </c>
      <c r="B772" s="132" t="s">
        <v>16</v>
      </c>
      <c r="C772" s="132" t="s">
        <v>21</v>
      </c>
      <c r="D772" s="133" t="s">
        <v>385</v>
      </c>
      <c r="E772" s="134"/>
      <c r="F772" s="134"/>
      <c r="G772" s="134"/>
      <c r="H772" s="134"/>
      <c r="I772" s="135"/>
      <c r="J772" s="136">
        <v>1</v>
      </c>
      <c r="K772" s="179"/>
      <c r="L772" s="137">
        <f>+ROUND(TRUNC(J772,2)*TRUNC(K772,2),2)</f>
        <v>0</v>
      </c>
    </row>
    <row r="773" spans="1:12" ht="99.95" customHeight="1" x14ac:dyDescent="0.25">
      <c r="A773" s="138"/>
      <c r="B773" s="138"/>
      <c r="C773" s="138"/>
      <c r="D773" s="139" t="s">
        <v>386</v>
      </c>
      <c r="E773" s="140"/>
      <c r="F773" s="140"/>
      <c r="G773" s="140"/>
      <c r="H773" s="140"/>
      <c r="I773" s="141"/>
      <c r="J773" s="142"/>
      <c r="K773" s="142"/>
      <c r="L773" s="142"/>
    </row>
    <row r="774" spans="1:12" x14ac:dyDescent="0.25">
      <c r="A774" s="138"/>
      <c r="B774" s="138"/>
      <c r="C774" s="138"/>
      <c r="D774" s="143" t="s">
        <v>71</v>
      </c>
      <c r="E774" s="144">
        <v>1</v>
      </c>
      <c r="F774" s="144">
        <v>0</v>
      </c>
      <c r="G774" s="144">
        <v>0</v>
      </c>
      <c r="H774" s="144">
        <v>0</v>
      </c>
      <c r="I774" s="144">
        <v>1</v>
      </c>
      <c r="J774" s="142"/>
      <c r="K774" s="142"/>
      <c r="L774" s="142"/>
    </row>
    <row r="775" spans="1:12" x14ac:dyDescent="0.25">
      <c r="A775" s="131" t="s">
        <v>539</v>
      </c>
      <c r="B775" s="132" t="s">
        <v>16</v>
      </c>
      <c r="C775" s="132" t="s">
        <v>21</v>
      </c>
      <c r="D775" s="133" t="s">
        <v>387</v>
      </c>
      <c r="E775" s="134"/>
      <c r="F775" s="134"/>
      <c r="G775" s="134"/>
      <c r="H775" s="134"/>
      <c r="I775" s="135"/>
      <c r="J775" s="136">
        <v>2</v>
      </c>
      <c r="K775" s="179"/>
      <c r="L775" s="137">
        <f>+ROUND(TRUNC(J775,2)*TRUNC(K775,2),2)</f>
        <v>0</v>
      </c>
    </row>
    <row r="776" spans="1:12" ht="45" customHeight="1" x14ac:dyDescent="0.25">
      <c r="A776" s="138"/>
      <c r="B776" s="138"/>
      <c r="C776" s="138"/>
      <c r="D776" s="139" t="s">
        <v>388</v>
      </c>
      <c r="E776" s="140"/>
      <c r="F776" s="140"/>
      <c r="G776" s="140"/>
      <c r="H776" s="140"/>
      <c r="I776" s="141"/>
      <c r="J776" s="142"/>
      <c r="K776" s="142"/>
      <c r="L776" s="142"/>
    </row>
    <row r="777" spans="1:12" x14ac:dyDescent="0.25">
      <c r="A777" s="138"/>
      <c r="B777" s="138"/>
      <c r="C777" s="138"/>
      <c r="D777" s="143" t="s">
        <v>71</v>
      </c>
      <c r="E777" s="144">
        <v>1</v>
      </c>
      <c r="F777" s="144">
        <v>0</v>
      </c>
      <c r="G777" s="144">
        <v>0</v>
      </c>
      <c r="H777" s="144">
        <v>0</v>
      </c>
      <c r="I777" s="144">
        <v>1</v>
      </c>
      <c r="J777" s="142"/>
      <c r="K777" s="142"/>
      <c r="L777" s="142"/>
    </row>
    <row r="778" spans="1:12" x14ac:dyDescent="0.25">
      <c r="A778" s="138"/>
      <c r="B778" s="138"/>
      <c r="C778" s="138"/>
      <c r="D778" s="143" t="s">
        <v>45</v>
      </c>
      <c r="E778" s="144">
        <v>1</v>
      </c>
      <c r="F778" s="144">
        <v>0</v>
      </c>
      <c r="G778" s="144">
        <v>0</v>
      </c>
      <c r="H778" s="144">
        <v>0</v>
      </c>
      <c r="I778" s="144">
        <v>1</v>
      </c>
      <c r="J778" s="142"/>
      <c r="K778" s="142"/>
      <c r="L778" s="142"/>
    </row>
    <row r="779" spans="1:12" x14ac:dyDescent="0.25">
      <c r="A779" s="131" t="s">
        <v>540</v>
      </c>
      <c r="B779" s="132" t="s">
        <v>16</v>
      </c>
      <c r="C779" s="132" t="s">
        <v>21</v>
      </c>
      <c r="D779" s="133" t="s">
        <v>389</v>
      </c>
      <c r="E779" s="134"/>
      <c r="F779" s="134"/>
      <c r="G779" s="134"/>
      <c r="H779" s="134"/>
      <c r="I779" s="135"/>
      <c r="J779" s="136">
        <v>2</v>
      </c>
      <c r="K779" s="179"/>
      <c r="L779" s="137">
        <f>+ROUND(TRUNC(J779,2)*TRUNC(K779,2),2)</f>
        <v>0</v>
      </c>
    </row>
    <row r="780" spans="1:12" ht="45" customHeight="1" x14ac:dyDescent="0.25">
      <c r="A780" s="138"/>
      <c r="B780" s="138"/>
      <c r="C780" s="138"/>
      <c r="D780" s="139" t="s">
        <v>390</v>
      </c>
      <c r="E780" s="140"/>
      <c r="F780" s="140"/>
      <c r="G780" s="140"/>
      <c r="H780" s="140"/>
      <c r="I780" s="141"/>
      <c r="J780" s="142"/>
      <c r="K780" s="142"/>
      <c r="L780" s="142"/>
    </row>
    <row r="781" spans="1:12" x14ac:dyDescent="0.25">
      <c r="A781" s="138"/>
      <c r="B781" s="138"/>
      <c r="C781" s="138"/>
      <c r="D781" s="143" t="s">
        <v>71</v>
      </c>
      <c r="E781" s="144">
        <v>1</v>
      </c>
      <c r="F781" s="144">
        <v>0</v>
      </c>
      <c r="G781" s="144">
        <v>0</v>
      </c>
      <c r="H781" s="144">
        <v>0</v>
      </c>
      <c r="I781" s="144">
        <v>1</v>
      </c>
      <c r="J781" s="142"/>
      <c r="K781" s="142"/>
      <c r="L781" s="142"/>
    </row>
    <row r="782" spans="1:12" x14ac:dyDescent="0.25">
      <c r="A782" s="138"/>
      <c r="B782" s="138"/>
      <c r="C782" s="138"/>
      <c r="D782" s="143" t="s">
        <v>45</v>
      </c>
      <c r="E782" s="144">
        <v>1</v>
      </c>
      <c r="F782" s="144">
        <v>0</v>
      </c>
      <c r="G782" s="144">
        <v>0</v>
      </c>
      <c r="H782" s="144">
        <v>0</v>
      </c>
      <c r="I782" s="144">
        <v>1</v>
      </c>
      <c r="J782" s="142"/>
      <c r="K782" s="142"/>
      <c r="L782" s="142"/>
    </row>
    <row r="783" spans="1:12" x14ac:dyDescent="0.25">
      <c r="A783" s="131" t="s">
        <v>541</v>
      </c>
      <c r="B783" s="132" t="s">
        <v>16</v>
      </c>
      <c r="C783" s="132" t="s">
        <v>46</v>
      </c>
      <c r="D783" s="133" t="s">
        <v>391</v>
      </c>
      <c r="E783" s="134"/>
      <c r="F783" s="134"/>
      <c r="G783" s="134"/>
      <c r="H783" s="134"/>
      <c r="I783" s="135"/>
      <c r="J783" s="136">
        <v>2.15</v>
      </c>
      <c r="K783" s="179"/>
      <c r="L783" s="137">
        <f>+ROUND(TRUNC(J783,2)*TRUNC(K783,2),2)</f>
        <v>0</v>
      </c>
    </row>
    <row r="784" spans="1:12" ht="69.95" customHeight="1" x14ac:dyDescent="0.25">
      <c r="A784" s="138"/>
      <c r="B784" s="138"/>
      <c r="C784" s="138"/>
      <c r="D784" s="139" t="s">
        <v>392</v>
      </c>
      <c r="E784" s="140"/>
      <c r="F784" s="140"/>
      <c r="G784" s="140"/>
      <c r="H784" s="140"/>
      <c r="I784" s="141"/>
      <c r="J784" s="142"/>
      <c r="K784" s="142"/>
      <c r="L784" s="142"/>
    </row>
    <row r="785" spans="1:12" x14ac:dyDescent="0.25">
      <c r="A785" s="138"/>
      <c r="B785" s="138"/>
      <c r="C785" s="138"/>
      <c r="D785" s="143" t="s">
        <v>71</v>
      </c>
      <c r="E785" s="144">
        <v>0</v>
      </c>
      <c r="F785" s="144">
        <v>2.15</v>
      </c>
      <c r="G785" s="144">
        <v>0</v>
      </c>
      <c r="H785" s="144">
        <v>0</v>
      </c>
      <c r="I785" s="144">
        <v>2.15</v>
      </c>
      <c r="J785" s="142"/>
      <c r="K785" s="142"/>
      <c r="L785" s="142"/>
    </row>
    <row r="786" spans="1:12" x14ac:dyDescent="0.25">
      <c r="A786" s="131" t="s">
        <v>542</v>
      </c>
      <c r="B786" s="132" t="s">
        <v>16</v>
      </c>
      <c r="C786" s="132" t="s">
        <v>21</v>
      </c>
      <c r="D786" s="133" t="s">
        <v>393</v>
      </c>
      <c r="E786" s="134"/>
      <c r="F786" s="134"/>
      <c r="G786" s="134"/>
      <c r="H786" s="134"/>
      <c r="I786" s="135"/>
      <c r="J786" s="136">
        <v>2</v>
      </c>
      <c r="K786" s="179"/>
      <c r="L786" s="137">
        <f>+ROUND(TRUNC(J786,2)*TRUNC(K786,2),2)</f>
        <v>0</v>
      </c>
    </row>
    <row r="787" spans="1:12" ht="69.95" customHeight="1" x14ac:dyDescent="0.25">
      <c r="A787" s="138"/>
      <c r="B787" s="138"/>
      <c r="C787" s="138"/>
      <c r="D787" s="139" t="s">
        <v>394</v>
      </c>
      <c r="E787" s="140"/>
      <c r="F787" s="140"/>
      <c r="G787" s="140"/>
      <c r="H787" s="140"/>
      <c r="I787" s="141"/>
      <c r="J787" s="142"/>
      <c r="K787" s="142"/>
      <c r="L787" s="142"/>
    </row>
    <row r="788" spans="1:12" x14ac:dyDescent="0.25">
      <c r="A788" s="138"/>
      <c r="B788" s="138"/>
      <c r="C788" s="138"/>
      <c r="D788" s="145"/>
      <c r="E788" s="144">
        <v>2</v>
      </c>
      <c r="F788" s="144">
        <v>0</v>
      </c>
      <c r="G788" s="144">
        <v>0</v>
      </c>
      <c r="H788" s="144">
        <v>0</v>
      </c>
      <c r="I788" s="144">
        <v>2</v>
      </c>
      <c r="J788" s="142"/>
      <c r="K788" s="142"/>
      <c r="L788" s="142"/>
    </row>
    <row r="789" spans="1:12" x14ac:dyDescent="0.25">
      <c r="A789" s="131" t="s">
        <v>543</v>
      </c>
      <c r="B789" s="132" t="s">
        <v>16</v>
      </c>
      <c r="C789" s="132" t="s">
        <v>21</v>
      </c>
      <c r="D789" s="133" t="s">
        <v>395</v>
      </c>
      <c r="E789" s="134"/>
      <c r="F789" s="134"/>
      <c r="G789" s="134"/>
      <c r="H789" s="134"/>
      <c r="I789" s="135"/>
      <c r="J789" s="136">
        <v>2</v>
      </c>
      <c r="K789" s="179"/>
      <c r="L789" s="137">
        <f>+ROUND(TRUNC(J789,2)*TRUNC(K789,2),2)</f>
        <v>0</v>
      </c>
    </row>
    <row r="790" spans="1:12" ht="45" customHeight="1" x14ac:dyDescent="0.25">
      <c r="A790" s="138"/>
      <c r="B790" s="138"/>
      <c r="C790" s="138"/>
      <c r="D790" s="139" t="s">
        <v>396</v>
      </c>
      <c r="E790" s="140"/>
      <c r="F790" s="140"/>
      <c r="G790" s="140"/>
      <c r="H790" s="140"/>
      <c r="I790" s="141"/>
      <c r="J790" s="142"/>
      <c r="K790" s="142"/>
      <c r="L790" s="142"/>
    </row>
    <row r="791" spans="1:12" x14ac:dyDescent="0.25">
      <c r="A791" s="138"/>
      <c r="B791" s="138"/>
      <c r="C791" s="138"/>
      <c r="D791" s="143" t="s">
        <v>45</v>
      </c>
      <c r="E791" s="144">
        <v>1</v>
      </c>
      <c r="F791" s="144">
        <v>0</v>
      </c>
      <c r="G791" s="144">
        <v>0</v>
      </c>
      <c r="H791" s="144">
        <v>0</v>
      </c>
      <c r="I791" s="144">
        <v>1</v>
      </c>
      <c r="J791" s="142"/>
      <c r="K791" s="142"/>
      <c r="L791" s="142"/>
    </row>
    <row r="792" spans="1:12" x14ac:dyDescent="0.25">
      <c r="A792" s="138"/>
      <c r="B792" s="138"/>
      <c r="C792" s="138"/>
      <c r="D792" s="143" t="s">
        <v>71</v>
      </c>
      <c r="E792" s="144">
        <v>1</v>
      </c>
      <c r="F792" s="144">
        <v>0</v>
      </c>
      <c r="G792" s="144">
        <v>0</v>
      </c>
      <c r="H792" s="144">
        <v>0</v>
      </c>
      <c r="I792" s="144">
        <v>1</v>
      </c>
      <c r="J792" s="142"/>
      <c r="K792" s="142"/>
      <c r="L792" s="142"/>
    </row>
    <row r="793" spans="1:12" x14ac:dyDescent="0.25">
      <c r="A793" s="131" t="s">
        <v>544</v>
      </c>
      <c r="B793" s="132" t="s">
        <v>16</v>
      </c>
      <c r="C793" s="132" t="s">
        <v>21</v>
      </c>
      <c r="D793" s="133" t="s">
        <v>397</v>
      </c>
      <c r="E793" s="134"/>
      <c r="F793" s="134"/>
      <c r="G793" s="134"/>
      <c r="H793" s="134"/>
      <c r="I793" s="135"/>
      <c r="J793" s="136">
        <v>1</v>
      </c>
      <c r="K793" s="179"/>
      <c r="L793" s="137">
        <f>+ROUND(TRUNC(J793,2)*TRUNC(K793,2),2)</f>
        <v>0</v>
      </c>
    </row>
    <row r="794" spans="1:12" ht="69.95" customHeight="1" x14ac:dyDescent="0.25">
      <c r="A794" s="138"/>
      <c r="B794" s="138"/>
      <c r="C794" s="138"/>
      <c r="D794" s="139" t="s">
        <v>398</v>
      </c>
      <c r="E794" s="140"/>
      <c r="F794" s="140"/>
      <c r="G794" s="140"/>
      <c r="H794" s="140"/>
      <c r="I794" s="141"/>
      <c r="J794" s="142"/>
      <c r="K794" s="142"/>
      <c r="L794" s="142"/>
    </row>
    <row r="795" spans="1:12" x14ac:dyDescent="0.25">
      <c r="A795" s="138"/>
      <c r="B795" s="138"/>
      <c r="C795" s="138"/>
      <c r="D795" s="143" t="s">
        <v>247</v>
      </c>
      <c r="E795" s="144">
        <v>1</v>
      </c>
      <c r="F795" s="144">
        <v>0</v>
      </c>
      <c r="G795" s="144">
        <v>0</v>
      </c>
      <c r="H795" s="144">
        <v>0</v>
      </c>
      <c r="I795" s="144">
        <v>1</v>
      </c>
      <c r="J795" s="142"/>
      <c r="K795" s="142"/>
      <c r="L795" s="142"/>
    </row>
    <row r="796" spans="1:12" x14ac:dyDescent="0.25">
      <c r="A796" s="131" t="s">
        <v>545</v>
      </c>
      <c r="B796" s="132" t="s">
        <v>16</v>
      </c>
      <c r="C796" s="132" t="s">
        <v>21</v>
      </c>
      <c r="D796" s="133" t="s">
        <v>399</v>
      </c>
      <c r="E796" s="134"/>
      <c r="F796" s="134"/>
      <c r="G796" s="134"/>
      <c r="H796" s="134"/>
      <c r="I796" s="135"/>
      <c r="J796" s="136">
        <v>1</v>
      </c>
      <c r="K796" s="179"/>
      <c r="L796" s="137">
        <f>+ROUND(TRUNC(J796,2)*TRUNC(K796,2),2)</f>
        <v>0</v>
      </c>
    </row>
    <row r="797" spans="1:12" ht="45" customHeight="1" x14ac:dyDescent="0.25">
      <c r="A797" s="138"/>
      <c r="B797" s="138"/>
      <c r="C797" s="138"/>
      <c r="D797" s="139" t="s">
        <v>400</v>
      </c>
      <c r="E797" s="140"/>
      <c r="F797" s="140"/>
      <c r="G797" s="140"/>
      <c r="H797" s="140"/>
      <c r="I797" s="141"/>
      <c r="J797" s="142"/>
      <c r="K797" s="142"/>
      <c r="L797" s="142"/>
    </row>
    <row r="798" spans="1:12" x14ac:dyDescent="0.25">
      <c r="A798" s="138"/>
      <c r="B798" s="138"/>
      <c r="C798" s="138"/>
      <c r="D798" s="143" t="s">
        <v>247</v>
      </c>
      <c r="E798" s="144">
        <v>1</v>
      </c>
      <c r="F798" s="144">
        <v>0</v>
      </c>
      <c r="G798" s="144">
        <v>0</v>
      </c>
      <c r="H798" s="144">
        <v>0</v>
      </c>
      <c r="I798" s="144">
        <v>1</v>
      </c>
      <c r="J798" s="142"/>
      <c r="K798" s="142"/>
      <c r="L798" s="142"/>
    </row>
    <row r="799" spans="1:12" x14ac:dyDescent="0.25">
      <c r="A799" s="131" t="s">
        <v>546</v>
      </c>
      <c r="B799" s="132" t="s">
        <v>16</v>
      </c>
      <c r="C799" s="132" t="s">
        <v>21</v>
      </c>
      <c r="D799" s="133" t="s">
        <v>401</v>
      </c>
      <c r="E799" s="134"/>
      <c r="F799" s="134"/>
      <c r="G799" s="134"/>
      <c r="H799" s="134"/>
      <c r="I799" s="135"/>
      <c r="J799" s="136">
        <v>1</v>
      </c>
      <c r="K799" s="179"/>
      <c r="L799" s="137">
        <f>+ROUND(TRUNC(J799,2)*TRUNC(K799,2),2)</f>
        <v>0</v>
      </c>
    </row>
    <row r="800" spans="1:12" ht="45" customHeight="1" x14ac:dyDescent="0.25">
      <c r="A800" s="138"/>
      <c r="B800" s="138"/>
      <c r="C800" s="138"/>
      <c r="D800" s="139" t="s">
        <v>402</v>
      </c>
      <c r="E800" s="140"/>
      <c r="F800" s="140"/>
      <c r="G800" s="140"/>
      <c r="H800" s="140"/>
      <c r="I800" s="141"/>
      <c r="J800" s="142"/>
      <c r="K800" s="142"/>
      <c r="L800" s="142"/>
    </row>
    <row r="801" spans="1:12" x14ac:dyDescent="0.25">
      <c r="A801" s="138"/>
      <c r="B801" s="138"/>
      <c r="C801" s="138"/>
      <c r="D801" s="143" t="s">
        <v>45</v>
      </c>
      <c r="E801" s="144">
        <v>1</v>
      </c>
      <c r="F801" s="144">
        <v>0</v>
      </c>
      <c r="G801" s="144">
        <v>0</v>
      </c>
      <c r="H801" s="144">
        <v>0</v>
      </c>
      <c r="I801" s="144">
        <v>1</v>
      </c>
      <c r="J801" s="147"/>
      <c r="K801" s="147"/>
      <c r="L801" s="147"/>
    </row>
    <row r="802" spans="1:12" x14ac:dyDescent="0.25">
      <c r="A802" s="148"/>
      <c r="B802" s="149" t="s">
        <v>593</v>
      </c>
      <c r="C802" s="148"/>
      <c r="D802" s="150"/>
      <c r="E802" s="151"/>
      <c r="F802" s="152"/>
      <c r="G802" s="152"/>
      <c r="H802" s="152"/>
      <c r="I802" s="153" t="s">
        <v>403</v>
      </c>
      <c r="J802" s="107"/>
      <c r="K802" s="2"/>
      <c r="L802" s="3">
        <f>SUM(L769:L801)</f>
        <v>0</v>
      </c>
    </row>
    <row r="803" spans="1:12" x14ac:dyDescent="0.25">
      <c r="A803" s="118" t="s">
        <v>404</v>
      </c>
      <c r="B803" s="119" t="s">
        <v>12</v>
      </c>
      <c r="C803" s="118" t="s">
        <v>13</v>
      </c>
      <c r="D803" s="120" t="s">
        <v>405</v>
      </c>
      <c r="E803" s="121"/>
      <c r="F803" s="121"/>
      <c r="G803" s="121"/>
      <c r="H803" s="121"/>
      <c r="I803" s="122"/>
      <c r="J803" s="167"/>
      <c r="K803" s="168"/>
      <c r="L803" s="168"/>
    </row>
    <row r="804" spans="1:12" x14ac:dyDescent="0.25">
      <c r="A804" s="131" t="s">
        <v>547</v>
      </c>
      <c r="B804" s="132" t="s">
        <v>16</v>
      </c>
      <c r="C804" s="132" t="s">
        <v>21</v>
      </c>
      <c r="D804" s="133" t="s">
        <v>406</v>
      </c>
      <c r="E804" s="134"/>
      <c r="F804" s="134"/>
      <c r="G804" s="134"/>
      <c r="H804" s="134"/>
      <c r="I804" s="135"/>
      <c r="J804" s="136">
        <v>1</v>
      </c>
      <c r="K804" s="179"/>
      <c r="L804" s="137">
        <f>+ROUND(TRUNC(J804,2)*TRUNC(K804,2),2)</f>
        <v>0</v>
      </c>
    </row>
    <row r="805" spans="1:12" ht="45" customHeight="1" x14ac:dyDescent="0.25">
      <c r="A805" s="138"/>
      <c r="B805" s="138"/>
      <c r="C805" s="138"/>
      <c r="D805" s="139" t="s">
        <v>407</v>
      </c>
      <c r="E805" s="140"/>
      <c r="F805" s="140"/>
      <c r="G805" s="140"/>
      <c r="H805" s="140"/>
      <c r="I805" s="141"/>
      <c r="J805" s="142"/>
      <c r="K805" s="142"/>
      <c r="L805" s="142"/>
    </row>
    <row r="806" spans="1:12" x14ac:dyDescent="0.25">
      <c r="A806" s="138"/>
      <c r="B806" s="138"/>
      <c r="C806" s="138"/>
      <c r="D806" s="145"/>
      <c r="E806" s="144">
        <v>1</v>
      </c>
      <c r="F806" s="144">
        <v>0</v>
      </c>
      <c r="G806" s="144">
        <v>0</v>
      </c>
      <c r="H806" s="144">
        <v>0</v>
      </c>
      <c r="I806" s="144">
        <v>1</v>
      </c>
      <c r="J806" s="147"/>
      <c r="K806" s="147"/>
      <c r="L806" s="147"/>
    </row>
    <row r="807" spans="1:12" x14ac:dyDescent="0.25">
      <c r="A807" s="148"/>
      <c r="B807" s="149" t="s">
        <v>593</v>
      </c>
      <c r="C807" s="148"/>
      <c r="D807" s="150"/>
      <c r="E807" s="151"/>
      <c r="F807" s="152"/>
      <c r="G807" s="152"/>
      <c r="H807" s="152"/>
      <c r="I807" s="153" t="s">
        <v>408</v>
      </c>
      <c r="J807" s="107"/>
      <c r="K807" s="2"/>
      <c r="L807" s="3">
        <f>SUM(L804:L806)</f>
        <v>0</v>
      </c>
    </row>
    <row r="808" spans="1:12" x14ac:dyDescent="0.25">
      <c r="A808" s="118" t="s">
        <v>409</v>
      </c>
      <c r="B808" s="119" t="s">
        <v>12</v>
      </c>
      <c r="C808" s="118" t="s">
        <v>13</v>
      </c>
      <c r="D808" s="120" t="s">
        <v>410</v>
      </c>
      <c r="E808" s="121"/>
      <c r="F808" s="121"/>
      <c r="G808" s="121"/>
      <c r="H808" s="121"/>
      <c r="I808" s="122"/>
      <c r="J808" s="167"/>
      <c r="K808" s="168"/>
      <c r="L808" s="168"/>
    </row>
    <row r="809" spans="1:12" x14ac:dyDescent="0.25">
      <c r="A809" s="131" t="s">
        <v>548</v>
      </c>
      <c r="B809" s="132" t="s">
        <v>16</v>
      </c>
      <c r="C809" s="132" t="s">
        <v>21</v>
      </c>
      <c r="D809" s="133" t="s">
        <v>411</v>
      </c>
      <c r="E809" s="134"/>
      <c r="F809" s="134"/>
      <c r="G809" s="134"/>
      <c r="H809" s="134"/>
      <c r="I809" s="135"/>
      <c r="J809" s="136">
        <v>1</v>
      </c>
      <c r="K809" s="179"/>
      <c r="L809" s="137">
        <f>+ROUND(TRUNC(J809,2)*TRUNC(K809,2),2)</f>
        <v>0</v>
      </c>
    </row>
    <row r="810" spans="1:12" ht="151.5" customHeight="1" x14ac:dyDescent="0.25">
      <c r="A810" s="138"/>
      <c r="B810" s="138"/>
      <c r="C810" s="138"/>
      <c r="D810" s="139" t="s">
        <v>412</v>
      </c>
      <c r="E810" s="140"/>
      <c r="F810" s="140"/>
      <c r="G810" s="140"/>
      <c r="H810" s="140"/>
      <c r="I810" s="141"/>
      <c r="J810" s="142"/>
      <c r="K810" s="142"/>
      <c r="L810" s="142"/>
    </row>
    <row r="811" spans="1:12" x14ac:dyDescent="0.25">
      <c r="A811" s="138"/>
      <c r="B811" s="138"/>
      <c r="C811" s="138"/>
      <c r="D811" s="145"/>
      <c r="E811" s="144">
        <v>1</v>
      </c>
      <c r="F811" s="144">
        <v>0</v>
      </c>
      <c r="G811" s="144">
        <v>0</v>
      </c>
      <c r="H811" s="144">
        <v>0</v>
      </c>
      <c r="I811" s="144">
        <v>1</v>
      </c>
      <c r="J811" s="147"/>
      <c r="K811" s="147"/>
      <c r="L811" s="147"/>
    </row>
    <row r="812" spans="1:12" x14ac:dyDescent="0.25">
      <c r="A812" s="148"/>
      <c r="B812" s="149" t="s">
        <v>593</v>
      </c>
      <c r="C812" s="148"/>
      <c r="D812" s="150"/>
      <c r="E812" s="151"/>
      <c r="F812" s="152"/>
      <c r="G812" s="152"/>
      <c r="H812" s="152"/>
      <c r="I812" s="153" t="s">
        <v>413</v>
      </c>
      <c r="J812" s="107"/>
      <c r="K812" s="2"/>
      <c r="L812" s="3">
        <f>SUM(L809:L811)</f>
        <v>0</v>
      </c>
    </row>
    <row r="813" spans="1:12" x14ac:dyDescent="0.25">
      <c r="A813" s="118" t="s">
        <v>414</v>
      </c>
      <c r="B813" s="119" t="s">
        <v>12</v>
      </c>
      <c r="C813" s="118" t="s">
        <v>13</v>
      </c>
      <c r="D813" s="120" t="s">
        <v>415</v>
      </c>
      <c r="E813" s="121"/>
      <c r="F813" s="121"/>
      <c r="G813" s="121"/>
      <c r="H813" s="121"/>
      <c r="I813" s="122"/>
      <c r="J813" s="167"/>
      <c r="K813" s="168"/>
      <c r="L813" s="168"/>
    </row>
    <row r="814" spans="1:12" x14ac:dyDescent="0.25">
      <c r="A814" s="131" t="s">
        <v>549</v>
      </c>
      <c r="B814" s="132" t="s">
        <v>16</v>
      </c>
      <c r="C814" s="132" t="s">
        <v>21</v>
      </c>
      <c r="D814" s="133" t="s">
        <v>416</v>
      </c>
      <c r="E814" s="134"/>
      <c r="F814" s="134"/>
      <c r="G814" s="134"/>
      <c r="H814" s="134"/>
      <c r="I814" s="135"/>
      <c r="J814" s="136">
        <v>1</v>
      </c>
      <c r="K814" s="179"/>
      <c r="L814" s="137">
        <f>+ROUND(TRUNC(J814,2)*TRUNC(K814,2),2)</f>
        <v>0</v>
      </c>
    </row>
    <row r="815" spans="1:12" ht="131.25" customHeight="1" x14ac:dyDescent="0.25">
      <c r="A815" s="138"/>
      <c r="B815" s="138"/>
      <c r="C815" s="138"/>
      <c r="D815" s="139" t="s">
        <v>417</v>
      </c>
      <c r="E815" s="140"/>
      <c r="F815" s="140"/>
      <c r="G815" s="140"/>
      <c r="H815" s="140"/>
      <c r="I815" s="141"/>
      <c r="J815" s="142"/>
      <c r="K815" s="142"/>
      <c r="L815" s="142"/>
    </row>
    <row r="816" spans="1:12" x14ac:dyDescent="0.25">
      <c r="A816" s="138"/>
      <c r="B816" s="138"/>
      <c r="C816" s="138"/>
      <c r="D816" s="145"/>
      <c r="E816" s="144">
        <v>1</v>
      </c>
      <c r="F816" s="144">
        <v>0</v>
      </c>
      <c r="G816" s="144">
        <v>0</v>
      </c>
      <c r="H816" s="144">
        <v>0</v>
      </c>
      <c r="I816" s="144">
        <v>1</v>
      </c>
      <c r="J816" s="147"/>
      <c r="K816" s="147"/>
      <c r="L816" s="147"/>
    </row>
    <row r="817" spans="1:12" x14ac:dyDescent="0.25">
      <c r="A817" s="148"/>
      <c r="B817" s="149" t="s">
        <v>593</v>
      </c>
      <c r="C817" s="148"/>
      <c r="D817" s="150"/>
      <c r="E817" s="151"/>
      <c r="F817" s="152"/>
      <c r="G817" s="152"/>
      <c r="H817" s="152"/>
      <c r="I817" s="153" t="s">
        <v>418</v>
      </c>
      <c r="J817" s="107"/>
      <c r="K817" s="2"/>
      <c r="L817" s="3">
        <f>SUM(L814:L816)</f>
        <v>0</v>
      </c>
    </row>
    <row r="818" spans="1:12" x14ac:dyDescent="0.25">
      <c r="A818" s="118" t="s">
        <v>419</v>
      </c>
      <c r="B818" s="119" t="s">
        <v>12</v>
      </c>
      <c r="C818" s="118" t="s">
        <v>13</v>
      </c>
      <c r="D818" s="120" t="s">
        <v>420</v>
      </c>
      <c r="E818" s="121"/>
      <c r="F818" s="121"/>
      <c r="G818" s="121"/>
      <c r="H818" s="121"/>
      <c r="I818" s="122"/>
      <c r="J818" s="167"/>
      <c r="K818" s="168"/>
      <c r="L818" s="168"/>
    </row>
    <row r="819" spans="1:12" x14ac:dyDescent="0.25">
      <c r="A819" s="131" t="s">
        <v>550</v>
      </c>
      <c r="B819" s="132" t="s">
        <v>16</v>
      </c>
      <c r="C819" s="132" t="s">
        <v>21</v>
      </c>
      <c r="D819" s="133" t="s">
        <v>420</v>
      </c>
      <c r="E819" s="134"/>
      <c r="F819" s="134"/>
      <c r="G819" s="134"/>
      <c r="H819" s="134"/>
      <c r="I819" s="135"/>
      <c r="J819" s="136">
        <v>1</v>
      </c>
      <c r="K819" s="179"/>
      <c r="L819" s="137">
        <f>+ROUND(TRUNC(J819,2)*TRUNC(K819,2),2)</f>
        <v>0</v>
      </c>
    </row>
    <row r="820" spans="1:12" ht="140.1" customHeight="1" x14ac:dyDescent="0.25">
      <c r="A820" s="138"/>
      <c r="B820" s="138"/>
      <c r="C820" s="138"/>
      <c r="D820" s="139" t="s">
        <v>421</v>
      </c>
      <c r="E820" s="140"/>
      <c r="F820" s="140"/>
      <c r="G820" s="140"/>
      <c r="H820" s="140"/>
      <c r="I820" s="141"/>
      <c r="J820" s="142"/>
      <c r="K820" s="142"/>
      <c r="L820" s="142"/>
    </row>
    <row r="821" spans="1:12" x14ac:dyDescent="0.25">
      <c r="A821" s="169"/>
      <c r="B821" s="169"/>
      <c r="C821" s="169"/>
      <c r="D821" s="145"/>
      <c r="E821" s="144">
        <v>1</v>
      </c>
      <c r="F821" s="144">
        <v>0</v>
      </c>
      <c r="G821" s="144">
        <v>0</v>
      </c>
      <c r="H821" s="144">
        <v>0</v>
      </c>
      <c r="I821" s="144">
        <v>1</v>
      </c>
      <c r="J821" s="147"/>
      <c r="K821" s="147"/>
      <c r="L821" s="147"/>
    </row>
    <row r="822" spans="1:12" x14ac:dyDescent="0.25">
      <c r="A822" s="170"/>
      <c r="B822" s="171" t="s">
        <v>593</v>
      </c>
      <c r="C822" s="170"/>
      <c r="D822" s="161"/>
      <c r="E822" s="162"/>
      <c r="F822" s="163"/>
      <c r="G822" s="163"/>
      <c r="H822" s="163"/>
      <c r="I822" s="164" t="s">
        <v>422</v>
      </c>
      <c r="J822" s="172"/>
      <c r="K822" s="165"/>
      <c r="L822" s="166">
        <f>SUM(L819:L821)</f>
        <v>0</v>
      </c>
    </row>
    <row r="823" spans="1:12" x14ac:dyDescent="0.25">
      <c r="A823" s="173"/>
      <c r="B823" s="174" t="s">
        <v>593</v>
      </c>
      <c r="C823" s="173"/>
      <c r="D823" s="150"/>
      <c r="E823" s="151"/>
      <c r="F823" s="152"/>
      <c r="G823" s="152"/>
      <c r="H823" s="152"/>
      <c r="I823" s="175" t="s">
        <v>612</v>
      </c>
      <c r="J823" s="107"/>
      <c r="K823" s="176"/>
      <c r="L823" s="3">
        <f>+L822+L817+L812+L807+L802+L767+L716+L563</f>
        <v>11241.189999999999</v>
      </c>
    </row>
    <row r="824" spans="1:12" x14ac:dyDescent="0.25">
      <c r="A824" s="148"/>
      <c r="B824" s="148"/>
      <c r="C824" s="148"/>
      <c r="D824" s="177"/>
      <c r="E824" s="41" t="s">
        <v>613</v>
      </c>
      <c r="F824" s="41"/>
      <c r="G824" s="41"/>
      <c r="H824" s="41"/>
      <c r="I824" s="42"/>
      <c r="J824" s="52">
        <f>+IF(AND($L$823&gt;0,LEN(L824)&lt;=0,LEN(K824)&lt;=0),"13 %",IF(AND($L$823&gt;0,L824&gt;0,LEN(K824)&lt;=0),+(L824/$L$823),""))</f>
        <v>4.3464917860119794</v>
      </c>
      <c r="K824" s="53"/>
      <c r="L824" s="1">
        <v>48859.74</v>
      </c>
    </row>
    <row r="825" spans="1:12" x14ac:dyDescent="0.25">
      <c r="A825" s="148"/>
      <c r="B825" s="148"/>
      <c r="C825" s="148"/>
      <c r="E825" s="43" t="s">
        <v>614</v>
      </c>
      <c r="F825" s="43"/>
      <c r="G825" s="43"/>
      <c r="H825" s="43"/>
      <c r="I825" s="44"/>
      <c r="J825" s="54">
        <f>+IF(AND($L$823&gt;0,LEN(L825)&lt;=0,LEN(K825)&lt;=0)," 6 %",IF(AND($L$823&gt;0,L825&gt;0,LEN(K825)&lt;=0),+(L825/$L$823),""))</f>
        <v>2.0060732004351856</v>
      </c>
      <c r="K825" s="55"/>
      <c r="L825" s="1">
        <v>22550.65</v>
      </c>
    </row>
    <row r="826" spans="1:12" ht="24.95" customHeight="1" x14ac:dyDescent="0.25">
      <c r="A826" s="148"/>
      <c r="B826" s="148"/>
      <c r="C826" s="148"/>
      <c r="D826" s="177"/>
      <c r="E826" s="41" t="s">
        <v>551</v>
      </c>
      <c r="F826" s="41"/>
      <c r="G826" s="41"/>
      <c r="H826" s="41"/>
      <c r="I826" s="42"/>
      <c r="J826" s="56"/>
      <c r="K826" s="57"/>
      <c r="L826" s="58" t="str">
        <f>IF(COUNTA(K8:K821)&lt;125,"hay partidas sin ofertar",IF(ABS(K824)+ABS(K825)&gt;0,L823,IF(ROUND(SUM(L823:L825),2)=L823+L824+L825,SUM(L823:L825),"revisar G.G.-B.I. ofertados")))</f>
        <v>hay partidas sin ofertar</v>
      </c>
    </row>
    <row r="828" spans="1:12" ht="67.5" customHeight="1" x14ac:dyDescent="0.25">
      <c r="A828" s="45" t="s">
        <v>615</v>
      </c>
      <c r="B828" s="45"/>
      <c r="C828" s="45"/>
      <c r="D828" s="45"/>
      <c r="E828" s="45"/>
      <c r="F828" s="45"/>
      <c r="G828" s="45"/>
      <c r="H828" s="45"/>
      <c r="I828" s="45"/>
      <c r="J828" s="45"/>
      <c r="K828" s="45"/>
      <c r="L828" s="45"/>
    </row>
    <row r="829" spans="1:12" ht="15" customHeight="1" x14ac:dyDescent="0.25">
      <c r="A829" s="45" t="s">
        <v>616</v>
      </c>
      <c r="B829" s="45"/>
      <c r="C829" s="45"/>
      <c r="D829" s="45"/>
      <c r="E829" s="45"/>
      <c r="F829" s="45"/>
      <c r="G829" s="45"/>
      <c r="H829" s="45"/>
      <c r="I829" s="45"/>
      <c r="J829" s="45"/>
      <c r="K829" s="45"/>
      <c r="L829" s="45"/>
    </row>
    <row r="830" spans="1:12" ht="15" customHeight="1" x14ac:dyDescent="0.25">
      <c r="A830" s="46" t="s">
        <v>617</v>
      </c>
      <c r="B830" s="46"/>
      <c r="C830" s="46"/>
      <c r="D830" s="46"/>
      <c r="E830" s="46"/>
      <c r="F830" s="46"/>
      <c r="G830" s="46"/>
      <c r="H830" s="46"/>
      <c r="I830" s="46"/>
      <c r="J830" s="46"/>
      <c r="K830" s="46"/>
      <c r="L830" s="46"/>
    </row>
    <row r="831" spans="1:12" x14ac:dyDescent="0.25">
      <c r="A831" s="5"/>
      <c r="B831" s="5"/>
      <c r="C831" s="5"/>
      <c r="D831" s="5"/>
      <c r="E831" s="5"/>
      <c r="F831" s="5"/>
      <c r="G831" s="5"/>
      <c r="H831" s="5"/>
      <c r="I831" s="5"/>
      <c r="J831" s="5"/>
      <c r="K831" s="5"/>
      <c r="L831" s="5"/>
    </row>
    <row r="832" spans="1:12" x14ac:dyDescent="0.25">
      <c r="E832" s="6"/>
      <c r="F832" s="6"/>
      <c r="G832" s="6"/>
      <c r="H832" s="59"/>
      <c r="I832" s="6"/>
    </row>
    <row r="833" spans="1:12" x14ac:dyDescent="0.25">
      <c r="E833" s="6"/>
      <c r="F833" s="6"/>
      <c r="G833" s="6"/>
      <c r="H833" s="59"/>
      <c r="I833" s="6"/>
    </row>
    <row r="834" spans="1:12" x14ac:dyDescent="0.25">
      <c r="E834" s="6"/>
      <c r="F834" s="6"/>
      <c r="G834" s="6"/>
      <c r="H834" s="59"/>
      <c r="I834" s="6"/>
    </row>
    <row r="835" spans="1:12" x14ac:dyDescent="0.25">
      <c r="A835" s="7" t="s">
        <v>552</v>
      </c>
      <c r="B835" s="47"/>
      <c r="C835" s="47"/>
      <c r="D835" s="47"/>
      <c r="E835" s="47"/>
      <c r="F835" s="47"/>
      <c r="G835" s="47"/>
      <c r="H835" s="47"/>
      <c r="I835" s="47"/>
      <c r="J835" s="47"/>
      <c r="L835" s="9"/>
    </row>
    <row r="836" spans="1:12" x14ac:dyDescent="0.25">
      <c r="E836" s="6"/>
      <c r="F836" s="6"/>
      <c r="G836" s="6"/>
      <c r="H836" s="6"/>
      <c r="I836" s="6"/>
      <c r="J836" s="14"/>
      <c r="K836" s="6"/>
      <c r="L836" s="6"/>
    </row>
    <row r="837" spans="1:12" x14ac:dyDescent="0.25">
      <c r="E837" s="6"/>
      <c r="F837" s="6"/>
      <c r="G837" s="6"/>
      <c r="H837" s="6"/>
      <c r="I837" s="6"/>
      <c r="J837" s="6"/>
      <c r="K837" s="6"/>
      <c r="L837" s="6"/>
    </row>
    <row r="838" spans="1:12" ht="37.5" customHeight="1" x14ac:dyDescent="0.25">
      <c r="A838" s="60" t="s">
        <v>553</v>
      </c>
      <c r="B838" s="60"/>
      <c r="C838" s="60"/>
      <c r="D838" s="60"/>
      <c r="E838" s="60"/>
      <c r="F838" s="60"/>
      <c r="G838" s="60"/>
      <c r="H838" s="60"/>
      <c r="I838" s="60"/>
      <c r="J838" s="60"/>
      <c r="K838" s="60"/>
      <c r="L838" s="60"/>
    </row>
  </sheetData>
  <sheetProtection algorithmName="SHA-512" hashValue="Mxy3kqXpOqb89HlAMDeTSMMefkiix+56Q2CYNz9BzXGSbWpw+iFm+xGhesfYCfzxVEu6czzVCvRfEVWSIso+tw==" saltValue="3tNzBk2qC63FUF+9fHUIyQ==" spinCount="100000" sheet="1" objects="1" scenarios="1" selectLockedCells="1" autoFilter="0"/>
  <autoFilter ref="A6:L826" xr:uid="{CAEC0D48-8D83-4EC5-BAE6-02851DB3F123}"/>
  <mergeCells count="274">
    <mergeCell ref="A829:L829"/>
    <mergeCell ref="A830:L830"/>
    <mergeCell ref="B835:J835"/>
    <mergeCell ref="A838:L838"/>
    <mergeCell ref="D797:I797"/>
    <mergeCell ref="D804:I804"/>
    <mergeCell ref="D808:I808"/>
    <mergeCell ref="D814:I814"/>
    <mergeCell ref="D818:I818"/>
    <mergeCell ref="E824:I824"/>
    <mergeCell ref="E825:I825"/>
    <mergeCell ref="E826:I826"/>
    <mergeCell ref="A828:L828"/>
    <mergeCell ref="D710:I710"/>
    <mergeCell ref="D713:I713"/>
    <mergeCell ref="D714:I714"/>
    <mergeCell ref="D717:I717"/>
    <mergeCell ref="D718:I718"/>
    <mergeCell ref="D721:I721"/>
    <mergeCell ref="D722:I722"/>
    <mergeCell ref="D725:I725"/>
    <mergeCell ref="D728:I728"/>
    <mergeCell ref="D605:I605"/>
    <mergeCell ref="D606:I606"/>
    <mergeCell ref="D612:I612"/>
    <mergeCell ref="D613:I613"/>
    <mergeCell ref="D616:I616"/>
    <mergeCell ref="D617:I617"/>
    <mergeCell ref="D627:I627"/>
    <mergeCell ref="D628:I628"/>
    <mergeCell ref="D636:I636"/>
    <mergeCell ref="D484:I484"/>
    <mergeCell ref="D485:I485"/>
    <mergeCell ref="D492:I492"/>
    <mergeCell ref="D493:I493"/>
    <mergeCell ref="D510:I510"/>
    <mergeCell ref="D512:I512"/>
    <mergeCell ref="D513:I513"/>
    <mergeCell ref="D520:I520"/>
    <mergeCell ref="D521:I521"/>
    <mergeCell ref="D378:I378"/>
    <mergeCell ref="D379:I379"/>
    <mergeCell ref="D382:I382"/>
    <mergeCell ref="D383:I383"/>
    <mergeCell ref="D388:I388"/>
    <mergeCell ref="D389:I389"/>
    <mergeCell ref="D397:I397"/>
    <mergeCell ref="D398:I398"/>
    <mergeCell ref="D405:I405"/>
    <mergeCell ref="D220:I220"/>
    <mergeCell ref="D226:I226"/>
    <mergeCell ref="D229:I229"/>
    <mergeCell ref="D237:I237"/>
    <mergeCell ref="D266:I266"/>
    <mergeCell ref="D275:I275"/>
    <mergeCell ref="D276:I276"/>
    <mergeCell ref="D286:I286"/>
    <mergeCell ref="D291:I291"/>
    <mergeCell ref="D183:I183"/>
    <mergeCell ref="D185:I185"/>
    <mergeCell ref="D186:I186"/>
    <mergeCell ref="D188:I188"/>
    <mergeCell ref="D189:I189"/>
    <mergeCell ref="D192:I192"/>
    <mergeCell ref="D193:I193"/>
    <mergeCell ref="D195:I195"/>
    <mergeCell ref="D196:I196"/>
    <mergeCell ref="D139:I139"/>
    <mergeCell ref="D140:I140"/>
    <mergeCell ref="D142:I142"/>
    <mergeCell ref="D143:I143"/>
    <mergeCell ref="D145:I145"/>
    <mergeCell ref="D146:I146"/>
    <mergeCell ref="D152:I152"/>
    <mergeCell ref="D153:I153"/>
    <mergeCell ref="D182:I182"/>
    <mergeCell ref="D7:I7"/>
    <mergeCell ref="D12:I12"/>
    <mergeCell ref="D15:I15"/>
    <mergeCell ref="D18:I18"/>
    <mergeCell ref="D19:I19"/>
    <mergeCell ref="D34:I34"/>
    <mergeCell ref="D41:I41"/>
    <mergeCell ref="D42:I42"/>
    <mergeCell ref="D53:I53"/>
    <mergeCell ref="D8:I8"/>
    <mergeCell ref="D9:I9"/>
    <mergeCell ref="D10:I10"/>
    <mergeCell ref="D13:I13"/>
    <mergeCell ref="D35:I35"/>
    <mergeCell ref="D52:I52"/>
    <mergeCell ref="D16:I16"/>
    <mergeCell ref="D137:I137"/>
    <mergeCell ref="D70:I70"/>
    <mergeCell ref="D71:I71"/>
    <mergeCell ref="D74:I74"/>
    <mergeCell ref="D75:I75"/>
    <mergeCell ref="D116:I116"/>
    <mergeCell ref="D103:I103"/>
    <mergeCell ref="D104:I104"/>
    <mergeCell ref="D113:I113"/>
    <mergeCell ref="D114:I114"/>
    <mergeCell ref="D117:I117"/>
    <mergeCell ref="D123:I123"/>
    <mergeCell ref="D124:I124"/>
    <mergeCell ref="D133:I133"/>
    <mergeCell ref="D134:I134"/>
    <mergeCell ref="D136:I136"/>
    <mergeCell ref="D161:I161"/>
    <mergeCell ref="D162:I162"/>
    <mergeCell ref="D228:I228"/>
    <mergeCell ref="D231:I231"/>
    <mergeCell ref="D232:I232"/>
    <mergeCell ref="D199:I199"/>
    <mergeCell ref="D200:I200"/>
    <mergeCell ref="D221:I221"/>
    <mergeCell ref="D225:I225"/>
    <mergeCell ref="D202:I202"/>
    <mergeCell ref="D203:I203"/>
    <mergeCell ref="D205:I205"/>
    <mergeCell ref="D206:I206"/>
    <mergeCell ref="D208:I208"/>
    <mergeCell ref="D209:I209"/>
    <mergeCell ref="D211:I211"/>
    <mergeCell ref="D212:I212"/>
    <mergeCell ref="D214:I214"/>
    <mergeCell ref="D215:I215"/>
    <mergeCell ref="D217:I217"/>
    <mergeCell ref="D218:I218"/>
    <mergeCell ref="D250:I250"/>
    <mergeCell ref="D251:I251"/>
    <mergeCell ref="D238:I238"/>
    <mergeCell ref="D239:I239"/>
    <mergeCell ref="D287:I287"/>
    <mergeCell ref="D256:I256"/>
    <mergeCell ref="D257:I257"/>
    <mergeCell ref="D265:I265"/>
    <mergeCell ref="D321:I321"/>
    <mergeCell ref="D326:I326"/>
    <mergeCell ref="D309:I309"/>
    <mergeCell ref="D310:I310"/>
    <mergeCell ref="D320:I320"/>
    <mergeCell ref="D292:I292"/>
    <mergeCell ref="D301:I301"/>
    <mergeCell ref="D302:I302"/>
    <mergeCell ref="D323:I323"/>
    <mergeCell ref="D324:I324"/>
    <mergeCell ref="D327:I327"/>
    <mergeCell ref="D330:I330"/>
    <mergeCell ref="D331:I331"/>
    <mergeCell ref="D332:I332"/>
    <mergeCell ref="D375:I375"/>
    <mergeCell ref="D356:I356"/>
    <mergeCell ref="D347:I347"/>
    <mergeCell ref="D348:I348"/>
    <mergeCell ref="D357:I357"/>
    <mergeCell ref="D369:I369"/>
    <mergeCell ref="D370:I370"/>
    <mergeCell ref="D374:I374"/>
    <mergeCell ref="D404:I404"/>
    <mergeCell ref="D407:I407"/>
    <mergeCell ref="D408:I408"/>
    <mergeCell ref="D413:I413"/>
    <mergeCell ref="D384:I384"/>
    <mergeCell ref="D410:I410"/>
    <mergeCell ref="D411:I411"/>
    <mergeCell ref="D437:I437"/>
    <mergeCell ref="D414:I414"/>
    <mergeCell ref="D428:I428"/>
    <mergeCell ref="D434:I434"/>
    <mergeCell ref="D416:I416"/>
    <mergeCell ref="D417:I417"/>
    <mergeCell ref="D425:I425"/>
    <mergeCell ref="D426:I426"/>
    <mergeCell ref="D429:I429"/>
    <mergeCell ref="D433:I433"/>
    <mergeCell ref="D436:I436"/>
    <mergeCell ref="D446:I446"/>
    <mergeCell ref="D447:I447"/>
    <mergeCell ref="D452:I452"/>
    <mergeCell ref="D453:I453"/>
    <mergeCell ref="D454:I454"/>
    <mergeCell ref="D531:I531"/>
    <mergeCell ref="D539:I539"/>
    <mergeCell ref="D546:I546"/>
    <mergeCell ref="D509:I509"/>
    <mergeCell ref="D528:I528"/>
    <mergeCell ref="D529:I529"/>
    <mergeCell ref="D532:I532"/>
    <mergeCell ref="D534:I534"/>
    <mergeCell ref="D535:I535"/>
    <mergeCell ref="D540:I540"/>
    <mergeCell ref="D542:I542"/>
    <mergeCell ref="D543:I543"/>
    <mergeCell ref="D545:I545"/>
    <mergeCell ref="D560:I560"/>
    <mergeCell ref="D564:I564"/>
    <mergeCell ref="D576:I576"/>
    <mergeCell ref="D558:I558"/>
    <mergeCell ref="D559:I559"/>
    <mergeCell ref="D565:I565"/>
    <mergeCell ref="D566:I566"/>
    <mergeCell ref="D572:I572"/>
    <mergeCell ref="D573:I573"/>
    <mergeCell ref="D575:I575"/>
    <mergeCell ref="D601:I601"/>
    <mergeCell ref="D582:I582"/>
    <mergeCell ref="D583:I583"/>
    <mergeCell ref="D585:I585"/>
    <mergeCell ref="D586:I586"/>
    <mergeCell ref="D602:I602"/>
    <mergeCell ref="D635:I635"/>
    <mergeCell ref="D642:I642"/>
    <mergeCell ref="D643:I643"/>
    <mergeCell ref="D646:I646"/>
    <mergeCell ref="D647:I647"/>
    <mergeCell ref="D623:I623"/>
    <mergeCell ref="D624:I624"/>
    <mergeCell ref="D689:I689"/>
    <mergeCell ref="D707:I707"/>
    <mergeCell ref="D708:I708"/>
    <mergeCell ref="D659:I659"/>
    <mergeCell ref="D660:I660"/>
    <mergeCell ref="D670:I670"/>
    <mergeCell ref="D671:I671"/>
    <mergeCell ref="D688:I688"/>
    <mergeCell ref="D692:I692"/>
    <mergeCell ref="D693:I693"/>
    <mergeCell ref="D696:I696"/>
    <mergeCell ref="D697:I697"/>
    <mergeCell ref="D700:I700"/>
    <mergeCell ref="D701:I701"/>
    <mergeCell ref="D726:I726"/>
    <mergeCell ref="D729:I729"/>
    <mergeCell ref="D711:I711"/>
    <mergeCell ref="D719:I719"/>
    <mergeCell ref="D731:I731"/>
    <mergeCell ref="D732:I732"/>
    <mergeCell ref="D747:I747"/>
    <mergeCell ref="D762:I762"/>
    <mergeCell ref="D746:I746"/>
    <mergeCell ref="D761:I761"/>
    <mergeCell ref="D764:I764"/>
    <mergeCell ref="D765:I765"/>
    <mergeCell ref="D768:I768"/>
    <mergeCell ref="D769:I769"/>
    <mergeCell ref="D770:I770"/>
    <mergeCell ref="D772:I772"/>
    <mergeCell ref="D773:I773"/>
    <mergeCell ref="D775:I775"/>
    <mergeCell ref="D776:I776"/>
    <mergeCell ref="D789:I789"/>
    <mergeCell ref="D796:I796"/>
    <mergeCell ref="D780:I780"/>
    <mergeCell ref="D784:I784"/>
    <mergeCell ref="D786:I786"/>
    <mergeCell ref="D779:I779"/>
    <mergeCell ref="D783:I783"/>
    <mergeCell ref="D787:I787"/>
    <mergeCell ref="D790:I790"/>
    <mergeCell ref="D793:I793"/>
    <mergeCell ref="D794:I794"/>
    <mergeCell ref="D813:I813"/>
    <mergeCell ref="D815:I815"/>
    <mergeCell ref="D799:I799"/>
    <mergeCell ref="D800:I800"/>
    <mergeCell ref="D803:I803"/>
    <mergeCell ref="D805:I805"/>
    <mergeCell ref="A1:L1"/>
    <mergeCell ref="A2:L2"/>
    <mergeCell ref="D819:I819"/>
    <mergeCell ref="D820:I820"/>
    <mergeCell ref="D809:I809"/>
    <mergeCell ref="D810:I810"/>
  </mergeCells>
  <printOptions horizontalCentered="1"/>
  <pageMargins left="0.70866141732283472" right="0.51181102362204722" top="0.55118110236220474" bottom="0.55118110236220474" header="0.31496062992125984" footer="0.31496062992125984"/>
  <pageSetup paperSize="9" scale="69" fitToHeight="100" orientation="portrait" r:id="rId1"/>
  <headerFooter>
    <oddFooter>&amp;R &amp;P / &amp;N</oddFooter>
  </headerFooter>
  <ignoredErrors>
    <ignoredError sqref="A7:M8 A10:M11 A9:J9 L9:M9 A13:M14 A12:J12 L12:M12 A16:M17 A15:J15 L15:M15 A19:M33 A18:J18 L18:M18 A35:M40 A34:J34 L34:M34 A42:M51 A41:J41 L41:M41 A53:M69 A52:J52 L52:M52 A71:M73 A70:J70 L70:M70 A75:M102 A74:J74 L74:M74 A104:M112 A103:J103 L103:M103 A114:M115 A113:J113 L113:M113 A117:M122 A116:J116 L116:M116 A124:M132 A123:J123 L123:M123 A134:M135 A133:J133 L133:M133 A137:M138 A136:J136 L136:M136 A140:M141 A139:J139 L139:M139 A143:M144 A142:J142 L142:M142 A146:M151 A145:J145 L145:M145 A153:M160 A152:J152 L152:M152 A162:M181 A161:J161 L161:M161 A183:M184 A182:J182 L182:M182 A186:M187 A185:J185 L185:M185 A189:M191 A188:J188 L188:M188 A193:M194 A192:J192 L192:M192 A196:M198 A195:J195 L195:M195 A200:M201 A199:J199 L199:M199 A203:M204 A202:J202 L202:M202 A206:M207 A205:J205 L205:M205 A209:M210 A208:J208 L208:M208 A212:M213 A211:J211 L211:M211 A215:M216 A214:J214 L214:M214 A218:M219 A217:J217 L217:M217 A221:M224 A220:J220 L220:M220 A226:M227 A225:J225 L225:M225 A229:M230 A228:J228 L228:M228 A232:M237 A231:J231 L231:M231 A239:M249 A238:J238 L238:M238 A251:M255 A250:J250 L250:M250 A257:M264 A256:J256 L256:M256 A266:M274 A265:J265 L265:M265 A276:M285 A275:J275 L275:M275 A287:M290 A286:J286 L286:M286 A292:M300 A291:J291 L291:M291 A302:M308 A301:J301 L301:M301 A310:M319 A309:J309 L309:M309 A321:M330 A320:J320 L320:M320 A332:M346 A331:J331 L331:M331 A348:M355 A347:J347 L347:M347 A357:M368 A356:J356 L356:M356 A370:M373 A369:J369 L369:M369 A375:M377 A374:J374 L374:M374 A379:M382 A378:J378 L378:M378 A384:M387 A383:J383 L383:M383 A389:M396 A388:J388 L388:M388 A398:M403 A397:J397 L397:M397 A405:M406 A404:J404 L404:M404 A408:M409 A407:J407 L407:M407 A411:M412 A410:J410 L410:M410 A414:M415 A413:J413 L413:M413 A417:M424 A416:J416 L416:M416 A426:M427 A425:J425 L425:M425 A429:M432 A428:J428 L428:M428 A434:M435 A433:J433 L433:M433 A437:M445 A436:J436 L436:M436 A447:M452 A446:J446 L446:M446 A454:M483 A453:J453 L453:M453 A485:M491 A484:J484 L484:M484 A493:M508 A492:J492 L492:M492 A510:M511 A509:J509 L509:M509 A513:M519 A512:J512 L512:M512 A521:M527 A520:J520 L520:M520 A529:M530 A528:J528 L528:M528 A532:M533 A531:J531 L531:M531 A535:M538 A534:J534 L534:M534 A540:M541 A539:J539 L539:M539 A543:M544 A542:J542 L542:M542 A546:M558 A545:J545 L545:M545 A560:M564 A559:J559 L559:M559 A566:M571 A565:J565 L565:M565 A573:M574 A572:J572 L572:M572 A576:M581 A575:J575 L575:M575 A583:M584 A582:J582 L582:M582 A586:M600 A585:J585 L585:M585 A602:M604 A601:J601 L601:M601 A606:M611 A605:J605 L605:M605 A613:M615 A612:J612 L612:M612 A617:M622 A616:J616 L616:M616 A624:M626 A623:J623 L623:M623 A628:M634 A627:J627 L627:M627 A636:M641 A635:J635 L635:M635 A643:M645 A642:J642 L642:M642 A647:M658 A646:J646 L646:M646 A660:M669 A659:J659 L659:M659 A671:M687 A670:J670 L670:M670 A689:M691 A688:J688 L688:M688 A693:M695 A692:J692 L692:M692 A697:M699 A696:J696 L696:M696 A701:M706 A700:J700 L700:M700 A708:M709 A707:J707 L707:M707 A711:M712 A710:J710 L710:M710 A714:M717 A713:J713 L713:M713 A719:M720 A718:J718 L718:M718 A722:M724 A721:J721 L721:M721 A726:M727 A725:J725 L725:M725 A729:M730 A728:J728 L728:M728 A732:M745 A731:J731 L731:M731 A747:M760 A746:J746 L746:M746 A762:M763 A761:J761 L761:M761 A765:M768 A764:J764 L764:M764 A770:M771 A769:J769 L769:M769 A773:M774 A772:J772 L772:M772 A776:M778 A775:J775 L775:M775 A780:M782 A779:J779 L779:M779 A784:M785 A783:J783 L783:M783 A787:M788 A786:J786 L786:M786 A790:M792 A789:J789 L789:M789 A794:M795 A793:J793 L793:M793 A797:M798 A796:J796 L796:M796 A800:M803 A799:J799 L799:M799 A805:M808 A804:J804 L804:M804 A810:M813 A809:J809 L809:M809 A815:M818 A814:J814 L814:M814 A820:M836 A819:J819 L819:M819"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38242A-1BB9-4771-8A24-5A9A5842BCC1}">
  <dimension ref="A3:J84"/>
  <sheetViews>
    <sheetView workbookViewId="0">
      <selection activeCell="A4" sqref="A4"/>
    </sheetView>
  </sheetViews>
  <sheetFormatPr baseColWidth="10" defaultRowHeight="15" x14ac:dyDescent="0.25"/>
  <cols>
    <col min="1" max="1" width="11.42578125" style="6"/>
    <col min="2" max="2" width="8.7109375" style="6" customWidth="1"/>
    <col min="3" max="3" width="5.7109375" style="6" customWidth="1"/>
    <col min="4" max="4" width="20.7109375" style="6" customWidth="1"/>
    <col min="5" max="5" width="14.85546875" style="6" customWidth="1"/>
    <col min="6" max="6" width="11.42578125" style="6"/>
    <col min="7" max="7" width="15.7109375" style="6" customWidth="1"/>
    <col min="8" max="8" width="23.5703125" style="6" customWidth="1"/>
    <col min="9" max="16384" width="11.42578125" style="6"/>
  </cols>
  <sheetData>
    <row r="3" spans="1:10" ht="18.75" x14ac:dyDescent="0.3">
      <c r="A3" s="61" t="s">
        <v>618</v>
      </c>
    </row>
    <row r="4" spans="1:10" ht="18.75" x14ac:dyDescent="0.3">
      <c r="A4" s="61"/>
    </row>
    <row r="5" spans="1:10" x14ac:dyDescent="0.25">
      <c r="F5" s="62" t="s">
        <v>8</v>
      </c>
      <c r="G5" s="63" t="s">
        <v>9</v>
      </c>
      <c r="H5" s="64"/>
      <c r="I5" s="10"/>
      <c r="J5" s="10"/>
    </row>
    <row r="6" spans="1:10" ht="15" customHeight="1" x14ac:dyDescent="0.25">
      <c r="A6" s="154" t="s">
        <v>471</v>
      </c>
      <c r="B6" s="154" t="s">
        <v>16</v>
      </c>
      <c r="C6" s="154" t="s">
        <v>202</v>
      </c>
      <c r="D6" s="65" t="s">
        <v>597</v>
      </c>
      <c r="E6" s="66"/>
      <c r="F6" s="67">
        <v>1</v>
      </c>
      <c r="G6" s="68">
        <v>3258</v>
      </c>
      <c r="H6" s="69"/>
      <c r="I6" s="10"/>
      <c r="J6" s="10"/>
    </row>
    <row r="7" spans="1:10" ht="15" customHeight="1" x14ac:dyDescent="0.25">
      <c r="A7" s="154" t="s">
        <v>472</v>
      </c>
      <c r="B7" s="154" t="s">
        <v>16</v>
      </c>
      <c r="C7" s="154" t="s">
        <v>202</v>
      </c>
      <c r="D7" s="65" t="s">
        <v>598</v>
      </c>
      <c r="E7" s="66"/>
      <c r="F7" s="67">
        <v>1</v>
      </c>
      <c r="G7" s="68">
        <v>7983.19</v>
      </c>
      <c r="H7" s="69"/>
      <c r="I7" s="10"/>
      <c r="J7" s="10"/>
    </row>
    <row r="9" spans="1:10" ht="18.75" x14ac:dyDescent="0.3">
      <c r="A9" s="61" t="s">
        <v>619</v>
      </c>
      <c r="B9" s="61" t="s">
        <v>620</v>
      </c>
    </row>
    <row r="11" spans="1:10" x14ac:dyDescent="0.25">
      <c r="B11" s="70" t="s">
        <v>621</v>
      </c>
    </row>
    <row r="13" spans="1:10" x14ac:dyDescent="0.25">
      <c r="B13" s="10"/>
      <c r="C13" s="10"/>
      <c r="D13" s="10"/>
      <c r="F13" s="71" t="s">
        <v>8</v>
      </c>
      <c r="G13" s="72" t="s">
        <v>9</v>
      </c>
      <c r="H13" s="73" t="s">
        <v>10</v>
      </c>
    </row>
    <row r="14" spans="1:10" ht="15" customHeight="1" x14ac:dyDescent="0.25">
      <c r="B14" s="74"/>
      <c r="C14" s="74"/>
      <c r="D14" s="75" t="s">
        <v>622</v>
      </c>
      <c r="E14" s="76"/>
      <c r="F14" s="77" t="s">
        <v>623</v>
      </c>
      <c r="G14" s="78"/>
      <c r="H14" s="79" t="s">
        <v>624</v>
      </c>
    </row>
    <row r="15" spans="1:10" ht="15" customHeight="1" x14ac:dyDescent="0.25">
      <c r="B15" s="74"/>
      <c r="C15" s="74"/>
      <c r="D15" s="75" t="s">
        <v>625</v>
      </c>
      <c r="E15" s="76"/>
      <c r="F15" s="77" t="s">
        <v>626</v>
      </c>
      <c r="G15" s="80"/>
      <c r="H15" s="81" t="s">
        <v>624</v>
      </c>
    </row>
    <row r="16" spans="1:10" x14ac:dyDescent="0.25">
      <c r="B16" s="10"/>
      <c r="C16" s="10"/>
      <c r="D16" s="10"/>
    </row>
    <row r="17" spans="1:10" x14ac:dyDescent="0.25">
      <c r="B17" s="6" t="s">
        <v>627</v>
      </c>
    </row>
    <row r="19" spans="1:10" x14ac:dyDescent="0.25">
      <c r="F19" s="71" t="s">
        <v>8</v>
      </c>
      <c r="G19" s="72" t="s">
        <v>9</v>
      </c>
      <c r="H19" s="82" t="s">
        <v>10</v>
      </c>
    </row>
    <row r="20" spans="1:10" x14ac:dyDescent="0.25">
      <c r="A20" s="83" t="str">
        <f>A6</f>
        <v>01_02_11</v>
      </c>
      <c r="B20" s="67" t="str">
        <f>$B$6</f>
        <v>Partida</v>
      </c>
      <c r="C20" s="67" t="str">
        <f>$C$6</f>
        <v>PA</v>
      </c>
      <c r="D20" s="84" t="str">
        <f>$D$6</f>
        <v>AYUDAS ALBAÑILERÍA A LAS INSTALACIONES (#)</v>
      </c>
      <c r="E20" s="85"/>
      <c r="F20" s="67">
        <f>$F$6</f>
        <v>1</v>
      </c>
      <c r="G20" s="68">
        <f>+ROUND(ROUND($G$6,2)*1.19,2)</f>
        <v>3877.02</v>
      </c>
      <c r="H20" s="68">
        <f>+ROUND(+F20*ROUND(G20,2),2)</f>
        <v>3877.02</v>
      </c>
    </row>
    <row r="21" spans="1:10" x14ac:dyDescent="0.25">
      <c r="A21" s="83" t="str">
        <f>A7</f>
        <v>01_02_12</v>
      </c>
      <c r="B21" s="67" t="str">
        <f>$B$6</f>
        <v>Partida</v>
      </c>
      <c r="C21" s="67" t="str">
        <f>$C$6</f>
        <v>PA</v>
      </c>
      <c r="D21" s="84" t="str">
        <f>$D$6</f>
        <v>AYUDAS ALBAÑILERÍA A LAS INSTALACIONES (#)</v>
      </c>
      <c r="E21" s="85"/>
      <c r="F21" s="67">
        <f>$F$6</f>
        <v>1</v>
      </c>
      <c r="G21" s="68">
        <f>+ROUND(ROUND($G$7,2)*1.19,2)</f>
        <v>9500</v>
      </c>
      <c r="H21" s="68">
        <f>+ROUND(+F21*ROUND(G21,2),2)</f>
        <v>9500</v>
      </c>
    </row>
    <row r="24" spans="1:10" ht="18.75" x14ac:dyDescent="0.3">
      <c r="A24" s="61" t="s">
        <v>628</v>
      </c>
      <c r="B24" s="61" t="s">
        <v>629</v>
      </c>
    </row>
    <row r="26" spans="1:10" x14ac:dyDescent="0.25">
      <c r="B26" s="70" t="s">
        <v>630</v>
      </c>
    </row>
    <row r="28" spans="1:10" x14ac:dyDescent="0.25">
      <c r="F28" s="71" t="s">
        <v>8</v>
      </c>
      <c r="G28" s="72" t="s">
        <v>9</v>
      </c>
      <c r="H28" s="73" t="s">
        <v>10</v>
      </c>
    </row>
    <row r="29" spans="1:10" ht="15" customHeight="1" x14ac:dyDescent="0.25">
      <c r="B29" s="74"/>
      <c r="C29" s="74"/>
      <c r="D29" s="75" t="s">
        <v>622</v>
      </c>
      <c r="E29" s="76"/>
      <c r="F29" s="86" t="s">
        <v>631</v>
      </c>
      <c r="G29" s="78"/>
      <c r="H29" s="79" t="s">
        <v>632</v>
      </c>
    </row>
    <row r="30" spans="1:10" ht="15" customHeight="1" x14ac:dyDescent="0.25">
      <c r="B30" s="74"/>
      <c r="C30" s="74"/>
      <c r="D30" s="75" t="s">
        <v>625</v>
      </c>
      <c r="E30" s="76"/>
      <c r="F30" s="86" t="s">
        <v>633</v>
      </c>
      <c r="G30" s="80"/>
      <c r="H30" s="81" t="s">
        <v>634</v>
      </c>
    </row>
    <row r="31" spans="1:10" x14ac:dyDescent="0.25">
      <c r="A31" s="4"/>
      <c r="B31" s="4"/>
      <c r="C31" s="4"/>
      <c r="D31" s="4"/>
      <c r="E31" s="87"/>
      <c r="F31" s="88"/>
      <c r="G31" s="89"/>
      <c r="H31" s="90"/>
      <c r="I31" s="13"/>
      <c r="J31" s="13"/>
    </row>
    <row r="32" spans="1:10" x14ac:dyDescent="0.25">
      <c r="A32" s="4"/>
      <c r="B32" s="91" t="s">
        <v>635</v>
      </c>
      <c r="C32" s="4"/>
      <c r="D32" s="4"/>
      <c r="E32" s="87"/>
      <c r="F32" s="88"/>
      <c r="G32" s="89"/>
      <c r="H32" s="90"/>
      <c r="I32" s="13"/>
      <c r="J32" s="13"/>
    </row>
    <row r="34" spans="1:8" x14ac:dyDescent="0.25">
      <c r="B34" s="6" t="s">
        <v>636</v>
      </c>
    </row>
    <row r="36" spans="1:8" x14ac:dyDescent="0.25">
      <c r="F36" s="71" t="s">
        <v>8</v>
      </c>
      <c r="G36" s="72" t="s">
        <v>9</v>
      </c>
      <c r="H36" s="82" t="s">
        <v>10</v>
      </c>
    </row>
    <row r="37" spans="1:8" x14ac:dyDescent="0.25">
      <c r="A37" s="83" t="str">
        <f>+A6</f>
        <v>01_02_11</v>
      </c>
      <c r="B37" s="67" t="str">
        <f>$B$6</f>
        <v>Partida</v>
      </c>
      <c r="C37" s="67" t="str">
        <f>$C$6</f>
        <v>PA</v>
      </c>
      <c r="D37" s="84" t="str">
        <f>$D$6</f>
        <v>AYUDAS ALBAÑILERÍA A LAS INSTALACIONES (#)</v>
      </c>
      <c r="E37" s="85"/>
      <c r="F37" s="67">
        <f>$F$6</f>
        <v>1</v>
      </c>
      <c r="G37" s="68">
        <f>+ROUND($G$6,2)</f>
        <v>3258</v>
      </c>
      <c r="H37" s="68">
        <f>+ROUND(+F37*ROUND(G37,2),2)</f>
        <v>3258</v>
      </c>
    </row>
    <row r="38" spans="1:8" x14ac:dyDescent="0.25">
      <c r="A38" s="83" t="str">
        <f>+A7</f>
        <v>01_02_12</v>
      </c>
      <c r="B38" s="67" t="str">
        <f>$B$6</f>
        <v>Partida</v>
      </c>
      <c r="C38" s="67" t="str">
        <f>$C$6</f>
        <v>PA</v>
      </c>
      <c r="D38" s="84" t="str">
        <f>$D$6</f>
        <v>AYUDAS ALBAÑILERÍA A LAS INSTALACIONES (#)</v>
      </c>
      <c r="E38" s="85"/>
      <c r="F38" s="67">
        <f>$F$6</f>
        <v>1</v>
      </c>
      <c r="G38" s="68">
        <f>+ROUND($G$7,2)</f>
        <v>7983.19</v>
      </c>
      <c r="H38" s="68">
        <f>+ROUND(+F38*ROUND(G38,2),2)</f>
        <v>7983.19</v>
      </c>
    </row>
    <row r="41" spans="1:8" ht="18.75" x14ac:dyDescent="0.3">
      <c r="A41" s="61" t="s">
        <v>637</v>
      </c>
      <c r="B41" s="61" t="s">
        <v>638</v>
      </c>
    </row>
    <row r="43" spans="1:8" x14ac:dyDescent="0.25">
      <c r="B43" s="70" t="s">
        <v>639</v>
      </c>
    </row>
    <row r="46" spans="1:8" x14ac:dyDescent="0.25">
      <c r="F46" s="71" t="s">
        <v>8</v>
      </c>
      <c r="G46" s="72" t="s">
        <v>9</v>
      </c>
      <c r="H46" s="73" t="s">
        <v>10</v>
      </c>
    </row>
    <row r="47" spans="1:8" ht="15" customHeight="1" x14ac:dyDescent="0.25">
      <c r="B47" s="74"/>
      <c r="C47" s="74"/>
      <c r="D47" s="75" t="s">
        <v>622</v>
      </c>
      <c r="E47" s="76"/>
      <c r="F47" s="86"/>
      <c r="G47" s="92" t="s">
        <v>640</v>
      </c>
      <c r="H47" s="79" t="s">
        <v>624</v>
      </c>
    </row>
    <row r="48" spans="1:8" ht="15" customHeight="1" x14ac:dyDescent="0.25">
      <c r="B48" s="74"/>
      <c r="C48" s="74"/>
      <c r="D48" s="75" t="s">
        <v>625</v>
      </c>
      <c r="E48" s="76"/>
      <c r="F48" s="86"/>
      <c r="G48" s="93" t="s">
        <v>641</v>
      </c>
      <c r="H48" s="81" t="s">
        <v>624</v>
      </c>
    </row>
    <row r="50" spans="1:10" x14ac:dyDescent="0.25">
      <c r="A50" s="6" t="s">
        <v>642</v>
      </c>
    </row>
    <row r="52" spans="1:10" x14ac:dyDescent="0.25">
      <c r="F52" s="71" t="s">
        <v>8</v>
      </c>
      <c r="G52" s="72" t="s">
        <v>9</v>
      </c>
      <c r="H52" s="82" t="s">
        <v>10</v>
      </c>
    </row>
    <row r="53" spans="1:10" x14ac:dyDescent="0.25">
      <c r="A53" s="83" t="str">
        <f>+A6</f>
        <v>01_02_11</v>
      </c>
      <c r="B53" s="67" t="str">
        <f>$B$6</f>
        <v>Partida</v>
      </c>
      <c r="C53" s="67" t="str">
        <f>$C$6</f>
        <v>PA</v>
      </c>
      <c r="D53" s="84" t="str">
        <f>$D$6</f>
        <v>AYUDAS ALBAÑILERÍA A LAS INSTALACIONES (#)</v>
      </c>
      <c r="E53" s="85"/>
      <c r="F53" s="67">
        <f>$F$6</f>
        <v>1</v>
      </c>
      <c r="G53" s="94" t="str">
        <f>+$G$6&amp;" + XX % + YY %"</f>
        <v>3258 + XX % + YY %</v>
      </c>
      <c r="H53" s="95" t="str">
        <f>+$G$6&amp;" + XX % + YY %  *  CanPres"</f>
        <v>3258 + XX % + YY %  *  CanPres</v>
      </c>
    </row>
    <row r="54" spans="1:10" x14ac:dyDescent="0.25">
      <c r="A54" s="83" t="str">
        <f>+A7</f>
        <v>01_02_12</v>
      </c>
      <c r="B54" s="67" t="str">
        <f>$B$6</f>
        <v>Partida</v>
      </c>
      <c r="C54" s="67" t="str">
        <f>$C$6</f>
        <v>PA</v>
      </c>
      <c r="D54" s="84" t="str">
        <f>$D$6</f>
        <v>AYUDAS ALBAÑILERÍA A LAS INSTALACIONES (#)</v>
      </c>
      <c r="E54" s="85"/>
      <c r="F54" s="67">
        <f>$F$6</f>
        <v>1</v>
      </c>
      <c r="G54" s="94" t="str">
        <f>+$G$7&amp;" + XX % + YY %"</f>
        <v>7983,19 + XX % + YY %</v>
      </c>
      <c r="H54" s="95" t="str">
        <f>+$G$7&amp;" + XX % + YY %  *  CanPres"</f>
        <v>7983,19 + XX % + YY %  *  CanPres</v>
      </c>
    </row>
    <row r="58" spans="1:10" ht="23.25" x14ac:dyDescent="0.35">
      <c r="A58" s="96" t="s">
        <v>643</v>
      </c>
    </row>
    <row r="60" spans="1:10" x14ac:dyDescent="0.25">
      <c r="B60" s="6" t="s">
        <v>644</v>
      </c>
    </row>
    <row r="63" spans="1:10" x14ac:dyDescent="0.25">
      <c r="F63" s="71" t="s">
        <v>8</v>
      </c>
      <c r="G63" s="72" t="s">
        <v>9</v>
      </c>
      <c r="H63" s="73" t="s">
        <v>10</v>
      </c>
    </row>
    <row r="64" spans="1:10" x14ac:dyDescent="0.25">
      <c r="B64" s="74"/>
      <c r="C64" s="74"/>
      <c r="D64" s="75" t="s">
        <v>622</v>
      </c>
      <c r="E64" s="76"/>
      <c r="F64" s="86"/>
      <c r="G64" s="97">
        <v>0.1</v>
      </c>
      <c r="H64" s="79"/>
      <c r="J64" s="14"/>
    </row>
    <row r="65" spans="1:10" x14ac:dyDescent="0.25">
      <c r="B65" s="74"/>
      <c r="C65" s="74"/>
      <c r="D65" s="75" t="s">
        <v>625</v>
      </c>
      <c r="E65" s="76"/>
      <c r="F65" s="86"/>
      <c r="G65" s="98">
        <v>0.05</v>
      </c>
      <c r="H65" s="81"/>
    </row>
    <row r="67" spans="1:10" x14ac:dyDescent="0.25">
      <c r="A67" s="6" t="s">
        <v>645</v>
      </c>
    </row>
    <row r="69" spans="1:10" x14ac:dyDescent="0.25">
      <c r="F69" s="71" t="s">
        <v>8</v>
      </c>
      <c r="G69" s="72" t="s">
        <v>9</v>
      </c>
      <c r="H69" s="82" t="s">
        <v>10</v>
      </c>
    </row>
    <row r="70" spans="1:10" x14ac:dyDescent="0.25">
      <c r="A70" s="83" t="str">
        <f>A6</f>
        <v>01_02_11</v>
      </c>
      <c r="B70" s="67" t="str">
        <f>$B$6</f>
        <v>Partida</v>
      </c>
      <c r="C70" s="67" t="str">
        <f>$C$6</f>
        <v>PA</v>
      </c>
      <c r="D70" s="84" t="str">
        <f>$D$6</f>
        <v>AYUDAS ALBAÑILERÍA A LAS INSTALACIONES (#)</v>
      </c>
      <c r="E70" s="85"/>
      <c r="F70" s="99">
        <f>$F$6</f>
        <v>1</v>
      </c>
      <c r="G70" s="100">
        <f>+$G$6*(1+$G$64+$G$65)</f>
        <v>3746.7000000000003</v>
      </c>
      <c r="H70" s="101">
        <f t="shared" ref="H70" si="0">+ROUND(+F70*ROUND(G70,2),2)</f>
        <v>3746.7</v>
      </c>
      <c r="J70" s="102" t="str">
        <f>+ROUND($G$70,2)&amp;" = "&amp;ROUND(G6,2)&amp;" + "&amp;100*$G$64&amp;" % G.G. + "&amp;100*$G$65&amp;" % B.I."</f>
        <v>3746,7 = 3258 + 10 % G.G. + 5 % B.I.</v>
      </c>
    </row>
    <row r="71" spans="1:10" x14ac:dyDescent="0.25">
      <c r="A71" s="83" t="str">
        <f>A7</f>
        <v>01_02_12</v>
      </c>
      <c r="B71" s="67" t="str">
        <f>$B$6</f>
        <v>Partida</v>
      </c>
      <c r="C71" s="67" t="str">
        <f>$C$6</f>
        <v>PA</v>
      </c>
      <c r="D71" s="84" t="str">
        <f>$D$6</f>
        <v>AYUDAS ALBAÑILERÍA A LAS INSTALACIONES (#)</v>
      </c>
      <c r="E71" s="85"/>
      <c r="F71" s="99">
        <f>$F$6</f>
        <v>1</v>
      </c>
      <c r="G71" s="100">
        <f>+$G$7*(1+$G$64+$G$65)</f>
        <v>9180.6684999999998</v>
      </c>
      <c r="H71" s="101">
        <f t="shared" ref="H71" si="1">+ROUND(+F71*ROUND(G71,2),2)</f>
        <v>9180.67</v>
      </c>
      <c r="J71" s="102" t="str">
        <f>+ROUND($G$71,2)&amp;" = "&amp;ROUND(G7,2)&amp;" + "&amp;100*$G$64&amp;" % G.G. + "&amp;100*$G$65&amp;" % B.I."</f>
        <v>9180,67 = 7983,19 + 10 % G.G. + 5 % B.I.</v>
      </c>
    </row>
    <row r="74" spans="1:10" x14ac:dyDescent="0.25">
      <c r="A74" s="70" t="s">
        <v>646</v>
      </c>
    </row>
    <row r="75" spans="1:10" x14ac:dyDescent="0.25">
      <c r="A75" s="70"/>
    </row>
    <row r="76" spans="1:10" x14ac:dyDescent="0.25">
      <c r="A76" s="103" t="s">
        <v>647</v>
      </c>
    </row>
    <row r="77" spans="1:10" x14ac:dyDescent="0.25">
      <c r="A77" s="103" t="s">
        <v>648</v>
      </c>
    </row>
    <row r="78" spans="1:10" x14ac:dyDescent="0.25">
      <c r="A78" s="103" t="s">
        <v>649</v>
      </c>
    </row>
    <row r="79" spans="1:10" x14ac:dyDescent="0.25">
      <c r="A79" s="103" t="s">
        <v>650</v>
      </c>
    </row>
    <row r="82" spans="4:7" x14ac:dyDescent="0.25">
      <c r="D82" s="104" t="s">
        <v>651</v>
      </c>
      <c r="E82" s="52" t="s">
        <v>13</v>
      </c>
      <c r="F82" s="78">
        <v>0.01</v>
      </c>
      <c r="G82" s="180">
        <v>15345.29</v>
      </c>
    </row>
    <row r="83" spans="4:7" x14ac:dyDescent="0.25">
      <c r="D83" s="105" t="s">
        <v>652</v>
      </c>
      <c r="E83" s="54">
        <v>5.9964006897887688E-2</v>
      </c>
      <c r="F83" s="80"/>
      <c r="G83" s="181" t="s">
        <v>653</v>
      </c>
    </row>
    <row r="84" spans="4:7" ht="22.5" x14ac:dyDescent="0.25">
      <c r="D84" s="106" t="s">
        <v>654</v>
      </c>
      <c r="E84" s="107"/>
      <c r="F84" s="108"/>
      <c r="G84" s="109" t="s">
        <v>655</v>
      </c>
    </row>
  </sheetData>
  <sheetProtection algorithmName="SHA-512" hashValue="y1voez+wMpgQoAfplj0Tt/eYe6SkNKZ+NTm/UabU4FjpzT+5ngsW9d+c5dHEg2B1ExUwKhY5Jtz+PsYTqRvkUQ==" saltValue="SSTg+z2QzrSS+rr0S0OyTQ==" spinCount="100000" sheet="1" objects="1" scenarios="1" selectLockedCells="1" selectUnlockedCells="1"/>
  <mergeCells count="8">
    <mergeCell ref="D64:E64"/>
    <mergeCell ref="D65:E65"/>
    <mergeCell ref="D14:E14"/>
    <mergeCell ref="D15:E15"/>
    <mergeCell ref="D29:E29"/>
    <mergeCell ref="D30:E30"/>
    <mergeCell ref="D47:E47"/>
    <mergeCell ref="D48:E48"/>
  </mergeCells>
  <conditionalFormatting sqref="G82:G83">
    <cfRule type="expression" dxfId="0" priority="1">
      <formula>LEN(F82)+LEN(F83)&gt;0</formula>
    </cfRule>
  </conditionalFormatting>
  <pageMargins left="0.7" right="0.7" top="0.75" bottom="0.75" header="0.3" footer="0.3"/>
  <ignoredErrors>
    <ignoredError sqref="F14:F15"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Anexo I pag 1 oferta</vt:lpstr>
      <vt:lpstr>Anexo I Tabla Desglose Precio</vt:lpstr>
      <vt:lpstr>COMO OFERTAR PARTIDAS FIJAS</vt:lpstr>
      <vt:lpstr>'Anexo I pag 1 oferta'!Área_de_impresión</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2026-03-05T09:35:47Z</cp:lastPrinted>
  <dcterms:created xsi:type="dcterms:W3CDTF">2025-05-09T06:37:59Z</dcterms:created>
  <dcterms:modified xsi:type="dcterms:W3CDTF">2026-03-05T09:53:37Z</dcterms:modified>
</cp:coreProperties>
</file>