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6exp\959_ObraClimaPamplo_MBA-RRJ\"/>
    </mc:Choice>
  </mc:AlternateContent>
  <xr:revisionPtr revIDLastSave="0" documentId="13_ncr:1_{EBB0188C-7FBD-4BBE-BDEE-BA91E14C207B}" xr6:coauthVersionLast="36" xr6:coauthVersionMax="36" xr10:uidLastSave="{00000000-0000-0000-0000-000000000000}"/>
  <bookViews>
    <workbookView xWindow="0" yWindow="0" windowWidth="28395" windowHeight="12090" xr2:uid="{32A381DA-88EE-48E4-A77F-8E6502327467}"/>
  </bookViews>
  <sheets>
    <sheet name="Anexo I pag 1 oferta" sheetId="9" r:id="rId1"/>
    <sheet name="Anexo I Tabla Desglose Precio" sheetId="8" r:id="rId2"/>
    <sheet name="COMO OFERTAR PARTIDAS FIJAS" sheetId="10" r:id="rId3"/>
  </sheets>
  <definedNames>
    <definedName name="_xlnm._FilterDatabase" localSheetId="1" hidden="1">'Anexo I Tabla Desglose Precio'!$A$5:$U$89</definedName>
    <definedName name="_xlnm.Print_Area" localSheetId="0">'Anexo I pag 1 oferta'!$A$3:$J$48</definedName>
    <definedName name="_xlnm.Print_Area" localSheetId="1">'Anexo I Tabla Desglose Precio'!$A$6:$L$99</definedName>
    <definedName name="_xlnm.Print_Titles" localSheetId="1">'Anexo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82" i="8" l="1"/>
  <c r="K85" i="8" s="1"/>
  <c r="K77" i="8"/>
  <c r="K80" i="8" s="1"/>
  <c r="K72" i="8"/>
  <c r="K75" i="8" s="1"/>
  <c r="J68" i="8"/>
  <c r="K65" i="8"/>
  <c r="K62" i="8"/>
  <c r="K60" i="8"/>
  <c r="K58" i="8"/>
  <c r="K56" i="8"/>
  <c r="K54" i="8"/>
  <c r="K51" i="8"/>
  <c r="K48" i="8"/>
  <c r="K41" i="8"/>
  <c r="K34" i="8"/>
  <c r="K29" i="8"/>
  <c r="K25" i="8"/>
  <c r="K22" i="8"/>
  <c r="K19" i="8"/>
  <c r="K16" i="8"/>
  <c r="K13" i="8"/>
  <c r="K10" i="8"/>
  <c r="K7" i="8"/>
  <c r="K68" i="8" l="1"/>
  <c r="K70" i="8" l="1"/>
  <c r="K86" i="8" l="1"/>
  <c r="I88" i="8" l="1"/>
  <c r="I87" i="8"/>
  <c r="K89" i="8" l="1"/>
  <c r="B26" i="9" s="1"/>
  <c r="G70" i="10" l="1"/>
  <c r="J70" i="10" s="1"/>
  <c r="F70" i="10"/>
  <c r="D70" i="10"/>
  <c r="C70" i="10"/>
  <c r="B70" i="10"/>
  <c r="A70" i="10"/>
  <c r="H53" i="10"/>
  <c r="G53" i="10"/>
  <c r="F53" i="10"/>
  <c r="D53" i="10"/>
  <c r="C53" i="10"/>
  <c r="B53" i="10"/>
  <c r="A53" i="10"/>
  <c r="G37" i="10"/>
  <c r="F37" i="10"/>
  <c r="H37" i="10" s="1"/>
  <c r="D37" i="10"/>
  <c r="C37" i="10"/>
  <c r="B37" i="10"/>
  <c r="A37" i="10"/>
  <c r="G20" i="10"/>
  <c r="F20" i="10"/>
  <c r="D20" i="10"/>
  <c r="C20" i="10"/>
  <c r="B20" i="10"/>
  <c r="A20" i="10"/>
  <c r="H20" i="10" l="1"/>
  <c r="H70" i="10"/>
</calcChain>
</file>

<file path=xl/sharedStrings.xml><?xml version="1.0" encoding="utf-8"?>
<sst xmlns="http://schemas.openxmlformats.org/spreadsheetml/2006/main" count="289" uniqueCount="187">
  <si>
    <t>Código</t>
  </si>
  <si>
    <t>Nat</t>
  </si>
  <si>
    <t>Ud</t>
  </si>
  <si>
    <t>Resumen</t>
  </si>
  <si>
    <t>Longitud</t>
  </si>
  <si>
    <t>Cantidad</t>
  </si>
  <si>
    <t>CanPres</t>
  </si>
  <si>
    <t>Pres</t>
  </si>
  <si>
    <t>ImpPres</t>
  </si>
  <si>
    <t>01</t>
  </si>
  <si>
    <t>Capítulo</t>
  </si>
  <si>
    <t/>
  </si>
  <si>
    <t>Partida</t>
  </si>
  <si>
    <t>UD</t>
  </si>
  <si>
    <t>PA</t>
  </si>
  <si>
    <t>Total 01</t>
  </si>
  <si>
    <t>02</t>
  </si>
  <si>
    <t>CONTROL DE CALIDAD</t>
  </si>
  <si>
    <t>Total 02</t>
  </si>
  <si>
    <t>03</t>
  </si>
  <si>
    <t>GESTION DE RESIDUOS</t>
  </si>
  <si>
    <t>Total 03</t>
  </si>
  <si>
    <t>04</t>
  </si>
  <si>
    <t>SEGURIDAD Y SALUD</t>
  </si>
  <si>
    <t>Total 04</t>
  </si>
  <si>
    <t xml:space="preserve">	PRESUPUESTO EJECUCION MATERIAL</t>
  </si>
  <si>
    <t>__N__</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</si>
  <si>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</si>
  <si>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r>
      <t>Gastos Generales</t>
    </r>
    <r>
      <rPr>
        <b/>
        <sz val="8"/>
        <color rgb="FFFF0000"/>
        <rFont val="Calibri"/>
        <family val="2"/>
        <scheme val="minor"/>
      </rPr>
      <t xml:space="preserve"> xx</t>
    </r>
    <r>
      <rPr>
        <b/>
        <sz val="8"/>
        <color rgb="FF000000"/>
        <rFont val="Calibri"/>
        <family val="2"/>
        <scheme val="minor"/>
      </rPr>
      <t xml:space="preserve"> %</t>
    </r>
    <r>
      <rPr>
        <b/>
        <sz val="8"/>
        <color rgb="FFFF0000"/>
        <rFont val="Calibri"/>
        <family val="2"/>
        <scheme val="minor"/>
      </rPr>
      <t xml:space="preserve"> (a)</t>
    </r>
  </si>
  <si>
    <r>
      <t>Beneficio Industrial</t>
    </r>
    <r>
      <rPr>
        <b/>
        <sz val="8"/>
        <color rgb="FFFF0000"/>
        <rFont val="Calibri"/>
        <family val="2"/>
        <scheme val="minor"/>
      </rPr>
      <t xml:space="preserve"> yy</t>
    </r>
    <r>
      <rPr>
        <b/>
        <sz val="8"/>
        <color rgb="FF000000"/>
        <rFont val="Calibri"/>
        <family val="2"/>
        <scheme val="minor"/>
      </rPr>
      <t xml:space="preserve"> % </t>
    </r>
    <r>
      <rPr>
        <b/>
        <sz val="8"/>
        <color rgb="FFFF0000"/>
        <rFont val="Calibri"/>
        <family val="2"/>
        <scheme val="minor"/>
      </rPr>
      <t>(b)</t>
    </r>
  </si>
  <si>
    <t>PRESUPUESTO EJECUCION CONTRATA/IMPORTE OFERTA</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</si>
  <si>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</si>
  <si>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</si>
  <si>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t>ImpPres (*)</t>
  </si>
  <si>
    <t>NOTA IMPORTANTE: 
ESTE ANEXO I Y LA TABLA DESGLOSE PRECIO SE PRESENTARAN EN FORMATO PDF
DEBERA ESTAR FIRMADO POR DECLARANTE(S)</t>
  </si>
  <si>
    <t>ANEXO I: MODELO DE PROPOSICIÓN ECONÓMICA</t>
  </si>
  <si>
    <t xml:space="preserve">D./Dª </t>
  </si>
  <si>
    <t xml:space="preserve">con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</si>
  <si>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</si>
  <si>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</si>
  <si>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</si>
  <si>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</si>
  <si>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</si>
  <si>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</si>
  <si>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ejecutar la obra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xml:space="preserve"> señalando como características de su proposición las siguientes:</t>
    </r>
  </si>
  <si>
    <r>
      <t xml:space="preserve">A. El precio máximo ofertado, </t>
    </r>
    <r>
      <rPr>
        <b/>
        <u/>
        <sz val="11"/>
        <color theme="1"/>
        <rFont val="Calibri"/>
        <family val="2"/>
        <scheme val="minor"/>
      </rPr>
      <t>expresado sin IVA</t>
    </r>
    <r>
      <rPr>
        <b/>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</si>
  <si>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</si>
  <si>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</si>
  <si>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</si>
  <si>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r>
      <t>Las proposiciones económicas no podrán superar el valor estimado indicado en el PCAP cláusula 3ª.</t>
    </r>
    <r>
      <rPr>
        <sz val="11"/>
        <color theme="0"/>
        <rFont val="Calibri"/>
        <family val="2"/>
        <scheme val="minor"/>
      </rPr>
      <t>, sin incluir modificaciones.</t>
    </r>
  </si>
  <si>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</si>
  <si>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</si>
  <si>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</si>
  <si>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</si>
  <si>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HAY TRES FORMAS DE OFERTAR LAS PARTIDAS FIJAS, QUE APARECEN EN AZUL Y SON, en este expediente, según mediciones:</t>
  </si>
  <si>
    <t>1)</t>
  </si>
  <si>
    <t>PARTIDAS FIJAS CON GASTOS GENERALES (13 %) Y BENEFICIO INDUSTRIAL (6 %) INCLUIDOS EN CADA PARTIDA</t>
  </si>
  <si>
    <t xml:space="preserve">No se detalla NINGUN importe en G.G.-B.I. (AUTOMATICAMENTE se asume por defecto GG 13%- BI 6%) </t>
  </si>
  <si>
    <t>13 %</t>
  </si>
  <si>
    <t>SIN IMPORTE</t>
  </si>
  <si>
    <t xml:space="preserve"> 6 %</t>
  </si>
  <si>
    <t>LAS PARTIDAS FIJAS APARECERAN REGISTRADAS POR EL IMPORTE QUE FIGURA EN MEDICIONES DE PLIEGO TECNICO + 19 %</t>
  </si>
  <si>
    <t>2)</t>
  </si>
  <si>
    <t>PARTIDAS FIJAS SIN GASTOS GENERALES NI BENEFICIO INDUSTRIAL (importe recogido en mediciones de Anexo a Pliego Técnico)</t>
  </si>
  <si>
    <t>Se detalla importe total de GG-BI POR EL LICITADOR</t>
  </si>
  <si>
    <t>xx %</t>
  </si>
  <si>
    <t>IMPORTE TOTAL GG</t>
  </si>
  <si>
    <t xml:space="preserve"> yy %</t>
  </si>
  <si>
    <t>IMPORTE TOTAL BI</t>
  </si>
  <si>
    <t>(a) (b) los porcentajes xx% , yy % se recalculan AUTOMATICAMETNE (no tienen que ser 13 % y 6 % propuestos por defecto)</t>
  </si>
  <si>
    <t>LAS PARTIDAS FIJAS APARECERAN REGISTRADAS POR EL IMPORTE QUE FIGURA EN MEDICIONES DE PLIEGO TECNICO (sin G.G. ni B.I.)</t>
  </si>
  <si>
    <t>3)</t>
  </si>
  <si>
    <t>PARTIDAS FIJAS CON GASTOS GENERALES Y/O BENEFICIO INDUSTRIAL DISTINTOS A 13 % y 6 % INCLUIDOS EN CADA PARTIDA</t>
  </si>
  <si>
    <t>No se detalla NINGUN importe en GG-BI y EL LICITADOR detalla en celdas en verde el % de GG y BI incluido que aplica en cada partida ofertada</t>
  </si>
  <si>
    <t>XX  %</t>
  </si>
  <si>
    <t>YY  %</t>
  </si>
  <si>
    <t>LAS PARTIDAS FIJAS APARECERAN REGISTRADAS POR EL IMPORTE QUE FIGURA EN MEDICIONES DE PLIEGO TECNICO + los porcentajes XX % e YY % incluidos por licitador en las partidas no fijas</t>
  </si>
  <si>
    <t>EJEMPLO CON PORCENTAJE GG 10 % Y BI 5 %</t>
  </si>
  <si>
    <t>SE COMPLETA ASI EL DETALLE DE G.G. Y B.I.</t>
  </si>
  <si>
    <t>LAS PARTIDAS FIJAS APARECERAN OFERTADAS ASÍ (AUTOMATICAMENTE)</t>
  </si>
  <si>
    <t>NOTA MUY IMPORTANTE:</t>
  </si>
  <si>
    <t>SI SE INCLUYEN EN CADA PARTIDA UNOS PORCENTAJES DIFERENTES AL 13 % GASTOS GENERALES Y/O 6 % BENEFICIO INDUSTRIAL</t>
  </si>
  <si>
    <r>
      <t xml:space="preserve">DEBEN CUMPLIMENTARSE </t>
    </r>
    <r>
      <rPr>
        <b/>
        <sz val="11"/>
        <color rgb="FFFF0000"/>
        <rFont val="Calibri"/>
        <family val="2"/>
        <scheme val="minor"/>
      </rPr>
      <t>LOS DOS PORCENTAJES</t>
    </r>
    <r>
      <rPr>
        <b/>
        <sz val="11"/>
        <rFont val="Calibri"/>
        <family val="2"/>
        <scheme val="minor"/>
      </rPr>
      <t xml:space="preserve"> UTILIZADOS </t>
    </r>
    <r>
      <rPr>
        <b/>
        <sz val="11"/>
        <color rgb="FFFF0000"/>
        <rFont val="Calibri"/>
        <family val="2"/>
        <scheme val="minor"/>
      </rPr>
      <t>EN CELDAS VERDES</t>
    </r>
    <r>
      <rPr>
        <b/>
        <sz val="11"/>
        <rFont val="Calibri"/>
        <family val="2"/>
        <scheme val="minor"/>
      </rPr>
      <t xml:space="preserve"> CORRESPONDIENTES (AUNQUE ALGUNO </t>
    </r>
  </si>
  <si>
    <t>DE ELLOS SEA COINCIDENTE CON  LOS INDICADOS), SI NO SE CUMPLIMENTAN LOS DOS % EL CALCULO DE LA PARTIDA FIJA NO SERA CORRECTO</t>
  </si>
  <si>
    <t>y el TOTAL OFERTA mostraría un mensaje de error.</t>
  </si>
  <si>
    <t>Gastos Generales xx % (a)</t>
  </si>
  <si>
    <t>Beneficio Industrial yy % (b)</t>
  </si>
  <si>
    <t>importe BI</t>
  </si>
  <si>
    <t>PRESUPUESTO EJECUCIÓN CONTRATA / TOTAL OFERTA</t>
  </si>
  <si>
    <t>ERROR: revisar % GG-BI incluidos</t>
  </si>
  <si>
    <t>01_01</t>
  </si>
  <si>
    <t>01_02</t>
  </si>
  <si>
    <t>01_03</t>
  </si>
  <si>
    <t>01_04</t>
  </si>
  <si>
    <t>01_05</t>
  </si>
  <si>
    <t>01_06</t>
  </si>
  <si>
    <t>01_07</t>
  </si>
  <si>
    <t>01_08</t>
  </si>
  <si>
    <t>01_09</t>
  </si>
  <si>
    <t>01_10</t>
  </si>
  <si>
    <t>01_11</t>
  </si>
  <si>
    <t>01_12</t>
  </si>
  <si>
    <t>01_13</t>
  </si>
  <si>
    <t>01_14</t>
  </si>
  <si>
    <t>01_15</t>
  </si>
  <si>
    <t>01_16</t>
  </si>
  <si>
    <t>01_17</t>
  </si>
  <si>
    <t>01_18</t>
  </si>
  <si>
    <t>01_19</t>
  </si>
  <si>
    <t>02_01</t>
  </si>
  <si>
    <t>03_01</t>
  </si>
  <si>
    <t>04_01</t>
  </si>
  <si>
    <t>Expediente n.º S/00959/2026</t>
  </si>
  <si>
    <t xml:space="preserve">   “Adecuación instalación de climatización CT RTVE Pamplona"</t>
  </si>
  <si>
    <t>S-00959-2026 - Adecuación instalación de climatización CT RTVE Pamplona</t>
  </si>
  <si>
    <t>Comentario</t>
  </si>
  <si>
    <t>CLIMATIZACIÓN</t>
  </si>
  <si>
    <t>DESMONTAJE INSTALACIÓN CLIMATIZACIÓN</t>
  </si>
  <si>
    <t>Ud. Desmontaje instalación climatización, incluyendo todos aquellos elementos que proceda (tuberías frigoríficas, zonas de paso, salas,..., condensadoras cubierta, evaporadoras, tubería cobre, juntas,...). Traslado a punto autorizado.</t>
  </si>
  <si>
    <t>Zona actuación</t>
  </si>
  <si>
    <t>DESMONTAJE GENERAL</t>
  </si>
  <si>
    <t>Ud. Desmontaje de instalaciones y elementos necesarios para realizar los trabajos requeridos, incluyendo todos aquellos elementos que sean necesarios para la instalación de los nuevos: rodapié, pavimentos existente, falso techo, revestimientos, estores y persianas, toldos, aislamiento interiores visores, elementos eléctricos, canaletas metálicas, mecanismos,  luminarias, cartel de silencio, difusores que no están en uso y conducto de clima,... existente y accesorios, por medios manuales, incluso limpieza y retirada de escombros a pie de carga, transporte a vertedero o planta de reciclaje y canon de vertido. Con p.p. de medios auxiliares. Incluso desmontaje de estantería.</t>
  </si>
  <si>
    <t>Zona actuación general</t>
  </si>
  <si>
    <t>REUBICACIÓN ELEMENTOS DE INSTALACIONES</t>
  </si>
  <si>
    <t>Reubicación de elementos de instalaciones si se considera necesario, incluyendo todos aquellos elementos (cableado, luminarias, detector, extintor, conducto de climatización, rejillas, difusores,....)que sean necesarios para la instalación de los nuevos. Se justificará la medición.</t>
  </si>
  <si>
    <t>ADECUACIÓN BANCADA</t>
  </si>
  <si>
    <t>Adecuación bancada para instalación de unidades exteriores, incluyendo todos los trabajos que proceda para la instalación de los equipos. Incluyendo los elementos que proceda para no dañar la impermeabilización de la cubierta. Incluyendo toda la mano de obra.</t>
  </si>
  <si>
    <t>Condensadoras</t>
  </si>
  <si>
    <t>ADECUACIÓN SALIDA DE TUBERÍAS A CUBIERTA</t>
  </si>
  <si>
    <t>Adecuación de salida de tubería a cubierta, rompiendo la protección actual, instalando las nuevas tuberías frigoríficas y volviendo a proteger la salida para evitar la entrada de agua al patinillo de instalaciones. Se realizará prueba de entrada de agua. Incluyendo todos los trabajos que proceda para la instalación de los equipos. Incluyendo los elementos que proceda para no dañar la impermeabilización de la cubierta. Incluyendo toda la mano de obra.</t>
  </si>
  <si>
    <t>Salida tuberías a cubierta</t>
  </si>
  <si>
    <t>UNIDAD EXTERIOR 9 kW / 10 kW (FRÍO / CALOR)</t>
  </si>
  <si>
    <t>UNIDAD INTERIOR DE PARED 2,5 kW / 2,5 kW (FRIO/CALOR)</t>
  </si>
  <si>
    <t>Despacho editor 2ª planta (del 5x1)</t>
  </si>
  <si>
    <t>Despacho programas 2ª planta (del 5x1)</t>
  </si>
  <si>
    <t>UNIDAD INTERIOR DE PARED 3,5 kW / 3,5 kW (FRIO/CALOR)</t>
  </si>
  <si>
    <t>Redacción 1 (del 5x1)</t>
  </si>
  <si>
    <t>Redacción 2 (del 5x1)</t>
  </si>
  <si>
    <t>Redacción 3 (del 5x1)</t>
  </si>
  <si>
    <t>m</t>
  </si>
  <si>
    <t>TUBERÍA COBRE FRIGORÍFICO D=1/4" (6,4 mm)</t>
  </si>
  <si>
    <t>Suministro e instalación de tubería de cobre frigorífico en rollo, de diámetro 1/4", con pared de 0,80 mm de espesor, con certificación AENOR; para tubería de circuitos de climatización/refrigeración. Totalmente montada; i/p.p. de piezas (codos, tes, manguitos, etc), replanteo, elementos de soportación y fijación, medios auxiliares, medios de elevación y limpieza.</t>
  </si>
  <si>
    <t>Líquido equipo redacción 1</t>
  </si>
  <si>
    <t>Líquido equipo redacción 2</t>
  </si>
  <si>
    <t>Líquido equipo redacción 3</t>
  </si>
  <si>
    <t>Líquido equipo sala programas</t>
  </si>
  <si>
    <t>Líquido equipo sala editor</t>
  </si>
  <si>
    <t>TUBERÍA COBRE FRIGORÍFICO  D=3/8" (9,5 mm)</t>
  </si>
  <si>
    <t>Suministro e instalación de tubería de cobre frigorífico, de diámetro 3/8", con pared de 0,80 mm de espesor, con certificación AENOR; para tubería de circuitos de climatización/refrigeración. Totalmente montada; i/p.p. de piezas (codos, tes, manguitos, etc), replanteo, elementos de soportación y fijación, medios auxiliares, medios de elevación y limpieza.</t>
  </si>
  <si>
    <t>Gas equipo redacción 1</t>
  </si>
  <si>
    <t>Gas equipo redacción 2</t>
  </si>
  <si>
    <t>Gas equipo redacción 3</t>
  </si>
  <si>
    <t>TUBERÍA COBRE FRIGORÍFICO D=1/2" (12,7 mm)</t>
  </si>
  <si>
    <t>Suministro e instalación de tubería de cobre frigorífico, de diámetro 1/2", con pared de 0,80 mm de espesor, con certificación AENOR; para tubería de circuitos de climatización/refrigeración. Totalmente montada; i/p.p. de piezas (codos, tes, manguitos, etc), replanteo, elementos de soportación y fijación, medios auxiliares, medios de elevación y limpieza.</t>
  </si>
  <si>
    <t>Gas*</t>
  </si>
  <si>
    <t>TUBERÍA COBRE FRIGORÍFICO D=5/8" (15,9 mm)</t>
  </si>
  <si>
    <t>Suministro e instalación de tubería de cobre frigorífico, de diámetro 5/8", con pared de 0,80 mm de espesor, con certificación AENOR; para tubería de circuitos de climatización/refrigeración. Totalmente montada; i/p.p. de piezas (codos, tes, manguitos, etc), replanteo, elementos de soportación y fijación, medios auxiliares, medios de elevación y limpieza.</t>
  </si>
  <si>
    <t>Líquido *</t>
  </si>
  <si>
    <t>AISLAMIENTO TUBERIA INTERIOR D=6 mm (1/4")  y e= 15.5 mm</t>
  </si>
  <si>
    <t>Coquilla AF/Armaflex AF-4, de Armacell. Ø 6 mm. Espesor de aislamiento 15.5mm, longitud 2 m, color negro, Microban®, tolerancia en longitud: ± 1,5 %, tolerancia de espesor: ±1,5 mm. Producto con marcado CE. 
Incluso desmontaje de placas de falso techo o de falso suelo para su colocación y reposición, material de sellado, medios auxiliares, medios de elevación y limpieza.</t>
  </si>
  <si>
    <t>AISLAMIENTO TUBERIA INTERIOR D=10 mm (3/8")  y e= 12.5 mm</t>
  </si>
  <si>
    <t>Coquilla AF/Armaflex AF-3, de Armacell. Ø 10 mm. Espesor de aislamiento 12,5 mm, longitud 2 m, color negro, Microban®, tolerancia en longitud: ± 1,5 %, tolerancia de espesor: ±1,5 mm. Producto con marcado CE. 
Incluso desmontaje de placas de falso techo o de falso suelo para su colocación y reposición, material de sellado, medios auxiliares, medios de elevación y limpieza.</t>
  </si>
  <si>
    <t>AISLAMIENTO TUBERIA INTERIOR D=12 mm (1/2")  y e= 13 mm</t>
  </si>
  <si>
    <t>Coquilla AF/Armaflex AF-3, de Armacell. Ø 12 mm. Espesor de aislamiento 13 mm, longitud 2 m, color negro, Microban®, tolerancia en longitud: ± 1,5 %, tolerancia de espesor: ±1,5 mm. Producto con marcado CE. 
Incluso desmontaje de placas de falso techo o de falso suelo para su colocación y reposición, material de sellado, medios auxiliares, medios de elevación y limpieza.</t>
  </si>
  <si>
    <t>AISLAMIENTO TUBERIA INTERIOR D=18 mm (5/8") y e= 14 mm</t>
  </si>
  <si>
    <t>Coquilla AF/Armaflex AF-3, de Armacell. Ø 18 mm. Espesor de aislamiento 14 mm, longitud 2 m, color negro, Microban®, tolerancia en longitud: ± 1,5 %, tolerancia de espesor: ±1,5 mm. Producto con marcado CE. 
Incluso desmontaje de placas de falso techo o de falso suelo para su colocación y reposición, material de sellado, medios auxiliares, medios de elevación y limpieza.</t>
  </si>
  <si>
    <t>PRUEBA ESTANQUEIDAD Y CARGA REFRIGERANTE R32</t>
  </si>
  <si>
    <t>Prueba estanqueidad tubería frigorífica con N2. Suministro y carga de refrigerante R32 para unidades de climatización, mediante botellas, para conjunto 4x1 y 1x1. La instalación deberá permanecer en vacío hasta que proceda. La carga será realizada por personal cualificado en instalaciones frigoríficas. Totalmente instalado. Incluso p.p. de limpieza, medios auxiliares y medios de elevación. Prueba estanqueidad según normativa.</t>
  </si>
  <si>
    <t>Carga refrigerante instalación</t>
  </si>
  <si>
    <t>REGISTRO</t>
  </si>
  <si>
    <t>Suministro e instalación de trampillla de 300x300 mm aproximadamente, de apertura con un click, para alojar placa de cartón yeso de 15 mm. Incluso p.p. de apertura de huecos, recibido, sellado y remates perimetrales. Incluso replanteo auxiliar, accesorios de fijación, nivelación y repaso de juntas con cinta y pasta y montaje. Incluso cortes necesarios para las instalaciones previstas. Totalmente terminado s/NTE-RTC, CTE y ATEDY. Incluso medios auxiliares, medios de elevación, andamiaje y limpieza.</t>
  </si>
  <si>
    <t>INFRAESTRUCTURAS Y MODIFICACIONES (#)</t>
  </si>
  <si>
    <t>PA. Trabajos adicionales necesarios y modificaciones varias no contempladas en el resto de las partidas, comprendiendo albañilería, instalaciones, suelos técnicos, pavimentos techos, falsos techos, carpintería, cerrajería, pinturas, medios auxiliares, etc. . Esta partida no se podrá minusvalorar y en el caso de que surjan estos trabajos de índole menor, habrá que justificarlos con la realización efectiva de los trabajos y de manera individualizada mediante precios descompuestos.</t>
  </si>
  <si>
    <t>t</t>
  </si>
  <si>
    <t>GESTION RESIDUOS</t>
  </si>
  <si>
    <t>Ud. Partida destinada a la gestión de residuos durante la realización de los trabajos, comprendiendo:
- Carga de RCD sobre contenedor, dúmper o camión pequeño, por medios manuales, a granel.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en la Comunidad de Madrid ORDEN 2726/2009, etc. Medida la unidad completamente realizada</t>
  </si>
  <si>
    <t>CONTROL CALIDAD</t>
  </si>
  <si>
    <t>En este capítulo se indican aquellos ensayos y pruebas adicionales a lo exigido en normativa vigente (art. 11 de la LOE  y  CTE que indica que todos los productos, equipos y sistemas a incorporar de forma permanente a la obra deberán ir acompañados, como mínimo, para su recepción de albarán y certificado de garantía (este último puede ser prescindible para productos, equipos y sistemas con obligatoriedad de marcado CE)), que deben ser realizados por entidades o laboratorios de control de calidad de la edificación, debidamente homologados y acreditados, distintos e independientes de los realizados por el constructor, y necesarios según indicaciones de la DF y de acuerdo con lo especificado en el proyecto, para garantizar y certificar la calidad de los materiales, calidad de la ejecución y el correcto funcionamiento de las unidades de obras civil e instalaciones ejecutadas. i. p.p. de mano de obra, redacción de plan de control de calidad, coordinación de los trabajos y toma de datos, redacción de informes, material y medios auxiliares necesarios.</t>
  </si>
  <si>
    <t>Ud. Partida destinada a la gestión de la seguridad y salud en la ejecución de los trabajos, incluyendo:
- Instalaciones de bienestar.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</si>
  <si>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r>
      <t>Gastos Generales</t>
    </r>
    <r>
      <rPr>
        <b/>
        <sz val="8"/>
        <color rgb="FFFF0000"/>
        <rFont val="Calibri"/>
        <family val="2"/>
        <scheme val="minor"/>
      </rPr>
      <t xml:space="preserve"> xx</t>
    </r>
    <r>
      <rPr>
        <b/>
        <sz val="8"/>
        <color rgb="FF000000"/>
        <rFont val="Calibri"/>
        <family val="2"/>
        <scheme val="minor"/>
      </rPr>
      <t xml:space="preserve"> % (a)</t>
    </r>
  </si>
  <si>
    <r>
      <t>Beneficio Industrial</t>
    </r>
    <r>
      <rPr>
        <b/>
        <sz val="8"/>
        <color rgb="FFFF0000"/>
        <rFont val="Calibri"/>
        <family val="2"/>
        <scheme val="minor"/>
      </rPr>
      <t xml:space="preserve"> xx</t>
    </r>
    <r>
      <rPr>
        <b/>
        <sz val="8"/>
        <color rgb="FF000000"/>
        <rFont val="Calibri"/>
        <family val="2"/>
        <scheme val="minor"/>
      </rPr>
      <t xml:space="preserve"> % (b)</t>
    </r>
  </si>
  <si>
    <t>(#) El importe de la partida 01.19 es una cantidad fija, no se puede variar y debe ser mantenido en la tabla y sumado en el total de la oferta.
Si se detallan importes de Gastos Generales (GG) y Beneficio Industrial (BI) en columna ImpPres, la partida 01.19  se ofertará por 1.000,00 €; si no se detallan importes en (a) y (b) la partida 01.19  se ofertará por 1.190,00 € incluyendo un 13 % de Gastos Generales y un 6% de Beneficio industrial), si en los precios unitarios ofertados se incluyesen % distintos a los indicados, se indicarán expresamente los % aplicados en columna Pres. y la partida 01.19 se incrementará según los porcentajes aplicados al resto de la oferta.</t>
  </si>
  <si>
    <r>
      <rPr>
        <b/>
        <sz val="8"/>
        <color rgb="FFFF0000"/>
        <rFont val="Calibri"/>
        <family val="2"/>
        <scheme val="minor"/>
      </rPr>
      <t xml:space="preserve">(a) (b) </t>
    </r>
    <r>
      <rPr>
        <b/>
        <sz val="8"/>
        <color theme="1"/>
        <rFont val="Calibri"/>
        <family val="2"/>
        <scheme val="minor"/>
      </rPr>
      <t>Cuando no se indiquen otros porcentajes se entenderá que quedan incluidos en el precio de la oferta el 13% de Gastos Generales y el 6% de Beneficio Industrial</t>
    </r>
  </si>
  <si>
    <t>(*) Deberán presupuestarse todas las partidas de los capítulos 01 a 04. En caso de incluirse alguna partida con importe cero se considerará ofertada SIN COSTE para CRTVE.</t>
  </si>
  <si>
    <t xml:space="preserve">Suministro y montaje de unidad exterior Daikin, modelo 5MXM90A, o equivalente,  de 9 KW en frío y 10 KW en calor o similar, de dimensiones734x973x384 (algo x ancho x fondo). Tipo 5x1. Refrigerante R32. Peso 68 kg. 49,1 m3/min caudal de aire. SEER 7,77. SCOP 4,66. A++. Conexiones de tuberías en líquido 6,35x5 mm, en gas 9,5x2, 12,7x1 y 15,9x2. Incluso mano de obra, pequeño material y todo tipos de trabajos para que el equipo quede funcionando correctamente. Incluso tubería de PVC para condensados o soportación. Incluso puesta en marcha por personal cualificado frigorista. Incluso intalación eléctrica y sustitución de protección y cableado si procede, para adecuación a normativa. Incluso realización de desagües. Incluso tarjeta de comunicaciones por protocolo modbus o banet, según necesidades de la instalación. </t>
  </si>
  <si>
    <t>Ud. Suministro y montaje de equipo de climatización para instalación 4x1, tipo split de pared,  inverter, marca Daikin, modelo FTXJ25AW o equivalente, de 2,5 kW en frío y 2,5 kW en calor. Incluso carga de refrigerante R32. Conexiones frigoríficas 1/4" líquido y 3/8" gas . Incluso mano de obra, pequeño material y todo tipos de trabajos para que el equipo quede funcionando correctamente. Incluso tubería de PVC para condensados y mando de control. Incluso tubería de PVC para condensados. Incluso puesta en marcha por personal cualificado frigorista. Incluso intalación eléctrica y sustitución de protección y cableado si procede, para adecuación a normativa. Incluso realización de desagües.</t>
  </si>
  <si>
    <t>Ud. Suministro y montaje de equipo de climatización para instalación 4x1, tipo split de pared,  inverter, marca Daikin, modelo FTXJ35AW o equivalente, de 3,5 kW en frío y 3,5 kW en calor. Incluso carga de refrigerante R32. Conexiones frigoríficas 1/4" líquido y 3/8" gas . Incluso mano de obra, pequeño material y todo tipos de trabajos para que el equipo quede funcionando correctamente. Incluso tubería de PVC para condensados y mando de control. Incluso tubería de PVC para condensados. Incluso puesta en marcha por personal cualificado frigorista. Incluso intalación eléctrica y sustitución de protección y cableado si procede, para adecuación a normativa. Incluso realización de desagües.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</si>
</sst>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2" x14ac:knownFonts="1">
    <font>
      <sz val="11"/>
      <color theme="1"/>
      <name val="Calibri"/>
      <family val="2"/>
      <scheme val="minor"/>
    </font>
    <font>
      <b/>
      <sz val="14"/>
      <color theme="1"/>
      <name val="Calibri"/>
      <family val="2"/>
      <scheme val="minor"/>
    </font>
    <font>
      <b/>
      <sz val="8"/>
      <color theme="1"/>
      <name val="Calibri"/>
      <family val="2"/>
      <scheme val="minor"/>
    </font>
    <font>
      <sz val="8"/>
      <color theme="1"/>
      <name val="Calibri"/>
      <family val="2"/>
      <scheme val="minor"/>
    </font>
    <font>
      <b/>
      <sz val="8"/>
      <color rgb="FF000000"/>
      <name val="Calibri"/>
      <family val="2"/>
      <scheme val="minor"/>
    </font>
    <font>
      <b/>
      <i/>
      <sz val="10"/>
      <name val="Calibri"/>
      <family val="2"/>
      <scheme val="minor"/>
    </font>
    <font>
      <b/>
      <sz val="8"/>
      <name val="Calibri"/>
      <family val="2"/>
      <scheme val="minor"/>
    </font>
    <font>
      <sz val="8"/>
      <name val="Calibri"/>
      <family val="2"/>
      <scheme val="minor"/>
    </font>
    <font>
      <sz val="11"/>
      <name val="Calibri"/>
      <family val="2"/>
      <scheme val="minor"/>
    </font>
    <font>
      <sz val="8"/>
      <color theme="0"/>
      <name val="Calibri"/>
      <family val="2"/>
      <scheme val="minor"/>
    </font>
    <font>
      <b/>
      <i/>
      <sz val="11"/>
      <color rgb="FFFF0000"/>
      <name val="Calibri"/>
      <family val="2"/>
      <scheme val="minor"/>
    </font>
    <font>
      <b/>
      <sz val="11"/>
      <color rgb="FFFF0000"/>
      <name val="Calibri"/>
      <family val="2"/>
      <scheme val="minor"/>
    </font>
    <font>
      <b/>
      <sz val="11"/>
      <color theme="1"/>
      <name val="Calibri"/>
      <family val="2"/>
      <scheme val="minor"/>
    </font>
    <font>
      <sz val="11"/>
      <color theme="0"/>
      <name val="Calibri"/>
      <family val="2"/>
      <scheme val="minor"/>
    </font>
    <font>
      <b/>
      <sz val="10"/>
      <color theme="1"/>
      <name val="Calibri"/>
      <family val="2"/>
    </font>
    <font>
      <b/>
      <u/>
      <sz val="10"/>
      <color rgb="FFFF0000"/>
      <name val="Calibri"/>
      <family val="2"/>
    </font>
    <font>
      <b/>
      <sz val="8"/>
      <color rgb="FFFF0000"/>
      <name val="Calibri"/>
      <family val="2"/>
      <scheme val="minor"/>
    </font>
    <font>
      <sz val="8"/>
      <color rgb="FFFF0000"/>
      <name val="Calibri"/>
      <family val="2"/>
      <scheme val="minor"/>
    </font>
    <font>
      <b/>
      <sz val="8"/>
      <color rgb="FF0070C0"/>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b/>
      <sz val="9"/>
      <color rgb="FFFF0000"/>
      <name val="Calibri"/>
      <family val="2"/>
      <scheme val="minor"/>
    </font>
    <font>
      <b/>
      <sz val="10"/>
      <color rgb="FFFF0000"/>
      <name val="Calibri"/>
      <family val="2"/>
      <scheme val="minor"/>
    </font>
    <font>
      <b/>
      <sz val="18"/>
      <color theme="1"/>
      <name val="Calibri"/>
      <family val="2"/>
      <scheme val="minor"/>
    </font>
    <font>
      <b/>
      <sz val="11"/>
      <name val="Calibri"/>
      <family val="2"/>
      <scheme val="minor"/>
    </font>
    <font>
      <b/>
      <i/>
      <sz val="10"/>
      <color theme="1"/>
      <name val="Calibri"/>
      <family val="2"/>
      <scheme val="minor"/>
    </font>
  </fonts>
  <fills count="10">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rgb="FFFFFF99"/>
        <bgColor indexed="64"/>
      </patternFill>
    </fill>
    <fill>
      <patternFill patternType="solid">
        <fgColor theme="8" tint="0.79998168889431442"/>
        <bgColor indexed="64"/>
      </patternFill>
    </fill>
    <fill>
      <patternFill patternType="solid">
        <fgColor rgb="FFFF000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38">
    <xf numFmtId="0" fontId="0" fillId="0" borderId="0" xfId="0"/>
    <xf numFmtId="0" fontId="0" fillId="0" borderId="0" xfId="0" applyProtection="1"/>
    <xf numFmtId="0" fontId="4" fillId="0" borderId="9" xfId="0" applyFont="1" applyBorder="1" applyAlignment="1" applyProtection="1">
      <alignment horizontal="right" vertical="center"/>
    </xf>
    <xf numFmtId="10" fontId="17" fillId="4" borderId="2" xfId="0" applyNumberFormat="1" applyFont="1" applyFill="1" applyBorder="1" applyAlignment="1" applyProtection="1">
      <alignment horizontal="right" vertical="center"/>
    </xf>
    <xf numFmtId="0" fontId="4" fillId="0" borderId="8" xfId="0" applyFont="1" applyBorder="1" applyAlignment="1" applyProtection="1">
      <alignment horizontal="right" vertical="center"/>
    </xf>
    <xf numFmtId="10" fontId="17" fillId="4" borderId="6" xfId="0" applyNumberFormat="1" applyFont="1" applyFill="1" applyBorder="1" applyAlignment="1" applyProtection="1">
      <alignment horizontal="right" vertical="center"/>
    </xf>
    <xf numFmtId="0" fontId="4" fillId="0" borderId="14" xfId="0" applyFont="1" applyBorder="1" applyAlignment="1" applyProtection="1">
      <alignment vertical="center" wrapText="1"/>
    </xf>
    <xf numFmtId="0" fontId="8" fillId="0" borderId="11" xfId="0" applyFont="1" applyBorder="1" applyProtection="1"/>
    <xf numFmtId="164" fontId="0" fillId="0" borderId="0" xfId="0" applyNumberFormat="1" applyProtection="1"/>
    <xf numFmtId="0" fontId="8" fillId="0" borderId="0" xfId="0" applyFont="1" applyProtection="1"/>
    <xf numFmtId="0" fontId="0" fillId="0" borderId="0" xfId="0" applyBorder="1" applyAlignment="1" applyProtection="1">
      <alignment vertical="top"/>
    </xf>
    <xf numFmtId="2" fontId="0" fillId="0" borderId="0" xfId="0" applyNumberFormat="1" applyProtection="1"/>
    <xf numFmtId="0" fontId="0" fillId="0" borderId="0" xfId="0" applyBorder="1" applyProtection="1"/>
    <xf numFmtId="0" fontId="4" fillId="0" borderId="0" xfId="0" applyFont="1" applyBorder="1" applyAlignment="1" applyProtection="1">
      <alignment vertical="center" wrapText="1"/>
    </xf>
    <xf numFmtId="0" fontId="0" fillId="0" borderId="0" xfId="0" applyAlignment="1" applyProtection="1">
      <alignment vertical="top"/>
    </xf>
    <xf numFmtId="0" fontId="20" fillId="0" borderId="0" xfId="0" applyFont="1" applyProtection="1"/>
    <xf numFmtId="0" fontId="21" fillId="0" borderId="0" xfId="0" applyFont="1" applyProtection="1"/>
    <xf numFmtId="0" fontId="22" fillId="0" borderId="0" xfId="0" applyFont="1" applyAlignment="1" applyProtection="1">
      <alignment horizontal="right" vertical="center"/>
    </xf>
    <xf numFmtId="0" fontId="22" fillId="0" borderId="0" xfId="0" applyFont="1" applyAlignment="1" applyProtection="1">
      <alignment horizontal="right"/>
    </xf>
    <xf numFmtId="0" fontId="0" fillId="4" borderId="0" xfId="0" applyFill="1" applyAlignment="1" applyProtection="1">
      <alignment horizontal="left" vertical="top" shrinkToFit="1"/>
      <protection locked="0"/>
    </xf>
    <xf numFmtId="0" fontId="0" fillId="0" borderId="0" xfId="0" applyAlignment="1" applyProtection="1">
      <alignment horizontal="left" vertical="top"/>
    </xf>
    <xf numFmtId="0" fontId="24" fillId="0" borderId="0" xfId="0" applyFont="1" applyAlignment="1" applyProtection="1">
      <alignment horizontal="left" vertical="top"/>
    </xf>
    <xf numFmtId="0" fontId="24"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12" fillId="0" borderId="0" xfId="0" applyFont="1" applyAlignment="1" applyProtection="1">
      <alignment vertical="top"/>
    </xf>
    <xf numFmtId="0" fontId="26" fillId="0" borderId="0" xfId="0" applyFont="1" applyProtection="1"/>
    <xf numFmtId="0" fontId="1" fillId="0" borderId="0" xfId="0" applyFont="1" applyProtection="1"/>
    <xf numFmtId="2" fontId="5" fillId="0" borderId="1" xfId="0" applyNumberFormat="1" applyFont="1" applyBorder="1" applyAlignment="1" applyProtection="1">
      <alignment horizontal="center" vertical="top"/>
    </xf>
    <xf numFmtId="0" fontId="5" fillId="0" borderId="1" xfId="0" applyFont="1" applyBorder="1" applyAlignment="1" applyProtection="1">
      <alignment horizontal="center" vertical="top"/>
    </xf>
    <xf numFmtId="0" fontId="0" fillId="0" borderId="4" xfId="0" applyBorder="1" applyProtection="1"/>
    <xf numFmtId="49" fontId="18" fillId="0" borderId="9" xfId="0" applyNumberFormat="1" applyFont="1" applyBorder="1" applyAlignment="1" applyProtection="1">
      <alignment vertical="top" wrapText="1"/>
    </xf>
    <xf numFmtId="2" fontId="18" fillId="0" borderId="5" xfId="0" applyNumberFormat="1" applyFont="1" applyBorder="1" applyAlignment="1" applyProtection="1">
      <alignment horizontal="right" vertical="top" indent="1"/>
    </xf>
    <xf numFmtId="4" fontId="18" fillId="8" borderId="5" xfId="0" applyNumberFormat="1" applyFont="1" applyFill="1" applyBorder="1" applyAlignment="1" applyProtection="1">
      <alignment horizontal="right" vertical="top" indent="1"/>
    </xf>
    <xf numFmtId="49" fontId="18" fillId="0" borderId="4" xfId="0" applyNumberFormat="1" applyFont="1" applyBorder="1" applyAlignment="1" applyProtection="1">
      <alignment vertical="top" wrapText="1"/>
    </xf>
    <xf numFmtId="0" fontId="11" fillId="0" borderId="0" xfId="0" applyFont="1" applyProtection="1"/>
    <xf numFmtId="2" fontId="5" fillId="0" borderId="1" xfId="0" applyNumberFormat="1" applyFont="1" applyBorder="1" applyAlignment="1" applyProtection="1">
      <alignment vertical="top"/>
    </xf>
    <xf numFmtId="0" fontId="5" fillId="0" borderId="6" xfId="0" applyFont="1" applyBorder="1" applyAlignment="1" applyProtection="1">
      <alignment vertical="top"/>
    </xf>
    <xf numFmtId="0" fontId="10" fillId="0" borderId="1" xfId="0" applyFont="1" applyBorder="1" applyAlignment="1" applyProtection="1">
      <alignment horizontal="center" vertical="top"/>
    </xf>
    <xf numFmtId="10" fontId="27" fillId="4" borderId="1" xfId="0" applyNumberFormat="1" applyFont="1" applyFill="1" applyBorder="1" applyAlignment="1" applyProtection="1">
      <alignment horizontal="right" vertical="center"/>
    </xf>
    <xf numFmtId="10" fontId="17" fillId="5" borderId="12" xfId="0" applyNumberFormat="1" applyFont="1" applyFill="1" applyBorder="1" applyAlignment="1" applyProtection="1">
      <alignment horizontal="right" vertical="center" indent="4"/>
    </xf>
    <xf numFmtId="4" fontId="28" fillId="4" borderId="3" xfId="0" applyNumberFormat="1" applyFont="1" applyFill="1" applyBorder="1" applyAlignment="1" applyProtection="1">
      <alignment horizontal="center" vertical="top"/>
    </xf>
    <xf numFmtId="10" fontId="17" fillId="5" borderId="7" xfId="0" applyNumberFormat="1" applyFont="1" applyFill="1" applyBorder="1" applyAlignment="1" applyProtection="1">
      <alignment horizontal="right" vertical="center" indent="4"/>
    </xf>
    <xf numFmtId="4" fontId="28" fillId="4" borderId="1" xfId="0" applyNumberFormat="1" applyFont="1" applyFill="1" applyBorder="1" applyAlignment="1" applyProtection="1">
      <alignment horizontal="center" vertical="top"/>
    </xf>
    <xf numFmtId="0" fontId="5" fillId="0" borderId="1" xfId="0" applyFont="1" applyBorder="1" applyAlignment="1" applyProtection="1">
      <alignment vertical="top"/>
    </xf>
    <xf numFmtId="0" fontId="18" fillId="3" borderId="5" xfId="0" applyNumberFormat="1" applyFont="1" applyFill="1" applyBorder="1" applyAlignment="1" applyProtection="1">
      <alignment horizontal="center" vertical="top"/>
    </xf>
    <xf numFmtId="2" fontId="18" fillId="0" borderId="2" xfId="0" applyNumberFormat="1" applyFont="1" applyBorder="1" applyAlignment="1" applyProtection="1">
      <alignment horizontal="left" vertical="top" indent="1"/>
    </xf>
    <xf numFmtId="2" fontId="18" fillId="0" borderId="12" xfId="0" applyNumberFormat="1" applyFont="1" applyBorder="1" applyAlignment="1" applyProtection="1">
      <alignment horizontal="right" vertical="top" indent="1"/>
    </xf>
    <xf numFmtId="10" fontId="17" fillId="4" borderId="1" xfId="0" applyNumberFormat="1" applyFont="1" applyFill="1" applyBorder="1" applyAlignment="1" applyProtection="1">
      <alignment horizontal="right" vertical="center"/>
    </xf>
    <xf numFmtId="0" fontId="4" fillId="0" borderId="0" xfId="0" applyFont="1" applyBorder="1" applyAlignment="1" applyProtection="1">
      <alignment horizontal="right" vertical="center" wrapText="1"/>
    </xf>
    <xf numFmtId="0" fontId="4" fillId="0" borderId="0" xfId="0" applyFont="1" applyFill="1" applyBorder="1" applyAlignment="1" applyProtection="1">
      <alignment horizontal="right" vertical="center" wrapText="1"/>
    </xf>
    <xf numFmtId="10" fontId="17" fillId="0" borderId="0" xfId="0" applyNumberFormat="1" applyFont="1" applyFill="1" applyBorder="1" applyAlignment="1" applyProtection="1">
      <alignment horizontal="right" vertical="center"/>
    </xf>
    <xf numFmtId="10" fontId="17" fillId="0" borderId="0" xfId="0" applyNumberFormat="1" applyFont="1" applyFill="1" applyBorder="1" applyAlignment="1" applyProtection="1">
      <alignment horizontal="right" vertical="center" indent="4"/>
    </xf>
    <xf numFmtId="4" fontId="28" fillId="0" borderId="0" xfId="0" applyNumberFormat="1" applyFont="1" applyFill="1" applyBorder="1" applyAlignment="1" applyProtection="1">
      <alignment horizontal="center" vertical="top"/>
    </xf>
    <xf numFmtId="0" fontId="4" fillId="0" borderId="0" xfId="0" applyFont="1" applyBorder="1" applyAlignment="1" applyProtection="1">
      <alignment horizontal="left" vertical="center"/>
    </xf>
    <xf numFmtId="0" fontId="11" fillId="5" borderId="1" xfId="0" applyFont="1" applyFill="1" applyBorder="1" applyAlignment="1" applyProtection="1">
      <alignment horizontal="center"/>
    </xf>
    <xf numFmtId="0" fontId="11" fillId="5" borderId="10" xfId="0" applyFont="1" applyFill="1" applyBorder="1" applyAlignment="1" applyProtection="1">
      <alignment horizontal="center"/>
    </xf>
    <xf numFmtId="4" fontId="18" fillId="8" borderId="2" xfId="0" applyNumberFormat="1" applyFont="1" applyFill="1" applyBorder="1" applyAlignment="1" applyProtection="1">
      <alignment horizontal="center" vertical="center" wrapText="1"/>
    </xf>
    <xf numFmtId="4" fontId="18" fillId="8" borderId="2" xfId="0" applyNumberFormat="1" applyFont="1" applyFill="1" applyBorder="1" applyAlignment="1" applyProtection="1">
      <alignment horizontal="left" vertical="center"/>
    </xf>
    <xf numFmtId="0" fontId="29" fillId="0" borderId="0" xfId="0" applyFont="1" applyProtection="1"/>
    <xf numFmtId="9" fontId="11" fillId="5" borderId="1" xfId="0" applyNumberFormat="1" applyFont="1" applyFill="1" applyBorder="1" applyAlignment="1" applyProtection="1">
      <alignment horizontal="center"/>
    </xf>
    <xf numFmtId="9" fontId="11" fillId="5" borderId="10" xfId="0" applyNumberFormat="1" applyFont="1" applyFill="1" applyBorder="1" applyAlignment="1" applyProtection="1">
      <alignment horizontal="center"/>
    </xf>
    <xf numFmtId="2" fontId="18" fillId="0" borderId="5" xfId="0" applyNumberFormat="1" applyFont="1" applyBorder="1" applyAlignment="1" applyProtection="1">
      <alignment horizontal="right" vertical="center" indent="1"/>
    </xf>
    <xf numFmtId="4" fontId="18" fillId="8" borderId="2" xfId="0" applyNumberFormat="1" applyFont="1" applyFill="1" applyBorder="1" applyAlignment="1" applyProtection="1">
      <alignment horizontal="right" vertical="center" wrapText="1" indent="1"/>
    </xf>
    <xf numFmtId="4" fontId="18" fillId="8" borderId="5" xfId="0" applyNumberFormat="1" applyFont="1" applyFill="1" applyBorder="1" applyAlignment="1" applyProtection="1">
      <alignment horizontal="right" vertical="center" indent="1"/>
    </xf>
    <xf numFmtId="0" fontId="0" fillId="0" borderId="0" xfId="0" applyAlignment="1" applyProtection="1">
      <alignment vertical="center"/>
    </xf>
    <xf numFmtId="0" fontId="30" fillId="0" borderId="0" xfId="0" applyFont="1" applyProtection="1"/>
    <xf numFmtId="49" fontId="2" fillId="0" borderId="8" xfId="0" applyNumberFormat="1" applyFont="1" applyBorder="1" applyAlignment="1" applyProtection="1">
      <alignment horizontal="right" vertical="center"/>
    </xf>
    <xf numFmtId="3" fontId="7" fillId="0" borderId="8" xfId="0" applyNumberFormat="1" applyFont="1" applyBorder="1" applyAlignment="1" applyProtection="1">
      <alignment vertical="top"/>
    </xf>
    <xf numFmtId="4" fontId="6" fillId="0" borderId="7" xfId="0" applyNumberFormat="1" applyFont="1" applyBorder="1" applyAlignment="1" applyProtection="1">
      <alignment vertical="top"/>
    </xf>
    <xf numFmtId="4" fontId="6" fillId="9" borderId="1" xfId="0" applyNumberFormat="1" applyFont="1" applyFill="1" applyBorder="1" applyAlignment="1" applyProtection="1">
      <alignment vertical="center" wrapText="1"/>
    </xf>
    <xf numFmtId="49" fontId="18" fillId="6" borderId="5" xfId="0" applyNumberFormat="1" applyFont="1" applyFill="1" applyBorder="1" applyAlignment="1" applyProtection="1">
      <alignment vertical="top"/>
    </xf>
    <xf numFmtId="4" fontId="6" fillId="4" borderId="3" xfId="0" applyNumberFormat="1" applyFont="1" applyFill="1" applyBorder="1" applyAlignment="1" applyProtection="1">
      <alignment vertical="top"/>
    </xf>
    <xf numFmtId="4" fontId="6" fillId="4" borderId="1" xfId="0" applyNumberFormat="1" applyFont="1" applyFill="1" applyBorder="1" applyAlignment="1" applyProtection="1">
      <alignment horizontal="right" vertical="top"/>
    </xf>
    <xf numFmtId="0" fontId="1" fillId="0" borderId="0" xfId="0" applyFont="1" applyAlignment="1" applyProtection="1">
      <alignment vertical="top"/>
    </xf>
    <xf numFmtId="4" fontId="7" fillId="0" borderId="8" xfId="0" applyNumberFormat="1" applyFont="1" applyBorder="1" applyAlignment="1" applyProtection="1">
      <alignment vertical="top"/>
    </xf>
    <xf numFmtId="0" fontId="7" fillId="0" borderId="8" xfId="0" applyFont="1" applyBorder="1" applyAlignment="1" applyProtection="1">
      <alignment vertical="top"/>
    </xf>
    <xf numFmtId="49" fontId="6" fillId="0" borderId="8" xfId="0" applyNumberFormat="1" applyFont="1" applyBorder="1" applyAlignment="1" applyProtection="1">
      <alignment horizontal="right" vertical="top"/>
    </xf>
    <xf numFmtId="0" fontId="6" fillId="0" borderId="0" xfId="0" applyFont="1" applyBorder="1" applyAlignment="1" applyProtection="1">
      <alignment horizontal="left" vertical="top" wrapText="1"/>
    </xf>
    <xf numFmtId="49" fontId="18" fillId="8" borderId="1" xfId="0" applyNumberFormat="1" applyFont="1" applyFill="1" applyBorder="1" applyAlignment="1">
      <alignment vertical="top" wrapText="1"/>
    </xf>
    <xf numFmtId="0" fontId="8" fillId="0" borderId="8" xfId="0" applyFont="1" applyBorder="1" applyProtection="1"/>
    <xf numFmtId="10" fontId="17" fillId="5" borderId="12" xfId="0" applyNumberFormat="1" applyFont="1" applyFill="1" applyBorder="1" applyAlignment="1" applyProtection="1">
      <alignment horizontal="right" vertical="center" indent="4"/>
      <protection locked="0"/>
    </xf>
    <xf numFmtId="10" fontId="17" fillId="5" borderId="7" xfId="0" applyNumberFormat="1" applyFont="1" applyFill="1" applyBorder="1" applyAlignment="1" applyProtection="1">
      <alignment horizontal="right" vertical="center" indent="4"/>
      <protection locked="0"/>
    </xf>
    <xf numFmtId="4" fontId="8" fillId="0" borderId="0" xfId="0" applyNumberFormat="1" applyFont="1" applyProtection="1"/>
    <xf numFmtId="0" fontId="31" fillId="0" borderId="1" xfId="0" applyFont="1" applyBorder="1" applyAlignment="1" applyProtection="1">
      <alignment vertical="top" wrapText="1"/>
    </xf>
    <xf numFmtId="2" fontId="31" fillId="0" borderId="1" xfId="0" applyNumberFormat="1" applyFont="1" applyBorder="1" applyAlignment="1" applyProtection="1">
      <alignment vertical="top" wrapText="1"/>
    </xf>
    <xf numFmtId="49" fontId="2" fillId="2" borderId="1" xfId="0" applyNumberFormat="1" applyFont="1" applyFill="1" applyBorder="1" applyAlignment="1" applyProtection="1">
      <alignment vertical="top" wrapText="1"/>
    </xf>
    <xf numFmtId="0" fontId="2" fillId="2" borderId="1" xfId="0" applyFont="1" applyFill="1" applyBorder="1" applyAlignment="1" applyProtection="1">
      <alignment vertical="top" wrapText="1"/>
    </xf>
    <xf numFmtId="2" fontId="2" fillId="2" borderId="1" xfId="0" applyNumberFormat="1" applyFont="1" applyFill="1" applyBorder="1" applyAlignment="1" applyProtection="1">
      <alignment vertical="top" wrapText="1"/>
    </xf>
    <xf numFmtId="3" fontId="2" fillId="2" borderId="1" xfId="0" applyNumberFormat="1" applyFont="1" applyFill="1" applyBorder="1" applyAlignment="1" applyProtection="1">
      <alignment vertical="top" wrapText="1"/>
    </xf>
    <xf numFmtId="4" fontId="2" fillId="2" borderId="1" xfId="0" applyNumberFormat="1" applyFont="1" applyFill="1" applyBorder="1" applyAlignment="1" applyProtection="1">
      <alignment vertical="top" wrapText="1"/>
    </xf>
    <xf numFmtId="49" fontId="3" fillId="0" borderId="1" xfId="0" applyNumberFormat="1" applyFont="1" applyFill="1" applyBorder="1" applyAlignment="1" applyProtection="1">
      <alignment vertical="top" wrapText="1"/>
    </xf>
    <xf numFmtId="49" fontId="3" fillId="0" borderId="1" xfId="0" applyNumberFormat="1" applyFont="1" applyBorder="1" applyAlignment="1" applyProtection="1">
      <alignment vertical="top" wrapText="1"/>
    </xf>
    <xf numFmtId="0" fontId="3" fillId="0" borderId="1" xfId="0" applyFont="1" applyBorder="1" applyAlignment="1" applyProtection="1">
      <alignment vertical="top" wrapText="1"/>
    </xf>
    <xf numFmtId="2" fontId="3" fillId="0" borderId="1" xfId="0" applyNumberFormat="1" applyFont="1" applyBorder="1" applyAlignment="1" applyProtection="1">
      <alignment vertical="top" wrapText="1"/>
    </xf>
    <xf numFmtId="4" fontId="3" fillId="0" borderId="1" xfId="0" applyNumberFormat="1" applyFont="1" applyBorder="1" applyAlignment="1" applyProtection="1">
      <alignment vertical="top" wrapText="1"/>
    </xf>
    <xf numFmtId="4" fontId="7" fillId="4" borderId="1" xfId="0" applyNumberFormat="1" applyFont="1" applyFill="1" applyBorder="1" applyAlignment="1" applyProtection="1">
      <alignment vertical="top" wrapText="1"/>
    </xf>
    <xf numFmtId="49" fontId="18" fillId="8" borderId="1" xfId="0" applyNumberFormat="1" applyFont="1" applyFill="1" applyBorder="1" applyAlignment="1" applyProtection="1">
      <alignment vertical="top" wrapText="1"/>
    </xf>
    <xf numFmtId="0" fontId="18" fillId="8" borderId="1" xfId="0" applyFont="1" applyFill="1" applyBorder="1" applyAlignment="1" applyProtection="1">
      <alignment vertical="top" wrapText="1"/>
    </xf>
    <xf numFmtId="2" fontId="18" fillId="8" borderId="1" xfId="0" applyNumberFormat="1" applyFont="1" applyFill="1" applyBorder="1" applyAlignment="1" applyProtection="1">
      <alignment vertical="top" wrapText="1"/>
    </xf>
    <xf numFmtId="4" fontId="18" fillId="8" borderId="1" xfId="0" applyNumberFormat="1" applyFont="1" applyFill="1" applyBorder="1" applyAlignment="1" applyProtection="1">
      <alignment vertical="top" wrapText="1"/>
    </xf>
    <xf numFmtId="0" fontId="9" fillId="0" borderId="1" xfId="0" applyFont="1" applyBorder="1" applyAlignment="1" applyProtection="1">
      <alignment vertical="top" wrapText="1"/>
    </xf>
    <xf numFmtId="49" fontId="2" fillId="0" borderId="1" xfId="0" applyNumberFormat="1" applyFont="1" applyBorder="1" applyAlignment="1" applyProtection="1">
      <alignment vertical="top" wrapText="1"/>
    </xf>
    <xf numFmtId="3" fontId="3" fillId="0" borderId="1" xfId="0" applyNumberFormat="1" applyFont="1" applyBorder="1" applyAlignment="1" applyProtection="1">
      <alignment vertical="top" wrapText="1"/>
    </xf>
    <xf numFmtId="4" fontId="2" fillId="0" borderId="1" xfId="0" applyNumberFormat="1" applyFont="1" applyBorder="1" applyAlignment="1" applyProtection="1">
      <alignment vertical="top" wrapText="1"/>
    </xf>
    <xf numFmtId="4" fontId="2" fillId="4" borderId="1" xfId="0" applyNumberFormat="1" applyFont="1" applyFill="1" applyBorder="1" applyAlignment="1" applyProtection="1">
      <alignment vertical="top" wrapText="1"/>
    </xf>
    <xf numFmtId="0" fontId="0" fillId="0" borderId="1" xfId="0" applyBorder="1" applyAlignment="1" applyProtection="1">
      <alignment wrapText="1"/>
    </xf>
    <xf numFmtId="4" fontId="2" fillId="4" borderId="1" xfId="0" applyNumberFormat="1" applyFont="1" applyFill="1" applyBorder="1" applyAlignment="1" applyProtection="1">
      <alignment vertical="center" wrapText="1"/>
    </xf>
    <xf numFmtId="0" fontId="0" fillId="0" borderId="0" xfId="0" applyAlignment="1" applyProtection="1">
      <alignment wrapText="1"/>
    </xf>
    <xf numFmtId="4" fontId="7" fillId="4" borderId="1" xfId="0" applyNumberFormat="1" applyFont="1" applyFill="1" applyBorder="1" applyAlignment="1" applyProtection="1">
      <alignment vertical="top" wrapText="1"/>
      <protection locked="0"/>
    </xf>
    <xf numFmtId="4" fontId="2" fillId="4" borderId="1" xfId="0" applyNumberFormat="1" applyFont="1" applyFill="1" applyBorder="1" applyAlignment="1" applyProtection="1">
      <alignment vertical="top" wrapText="1"/>
      <protection locked="0"/>
    </xf>
    <xf numFmtId="0" fontId="0" fillId="0" borderId="0" xfId="0" applyAlignment="1" applyProtection="1">
      <alignment horizontal="justify" vertical="top" wrapText="1"/>
    </xf>
    <xf numFmtId="0" fontId="0" fillId="0" borderId="11" xfId="0" applyBorder="1" applyAlignment="1" applyProtection="1">
      <alignment horizontal="center" wrapText="1"/>
      <protection locked="0"/>
    </xf>
    <xf numFmtId="0" fontId="0" fillId="0" borderId="0" xfId="0" applyAlignment="1" applyProtection="1">
      <alignment horizontal="center" vertical="top"/>
    </xf>
    <xf numFmtId="0" fontId="0" fillId="4" borderId="0" xfId="0" applyFill="1" applyAlignment="1" applyProtection="1">
      <alignment horizontal="center" shrinkToFit="1"/>
      <protection locked="0"/>
    </xf>
    <xf numFmtId="4" fontId="12" fillId="7" borderId="0" xfId="0" applyNumberFormat="1" applyFont="1" applyFill="1" applyAlignment="1" applyProtection="1">
      <alignment horizontal="center" vertical="top" shrinkToFit="1"/>
    </xf>
    <xf numFmtId="0" fontId="12" fillId="7" borderId="0" xfId="0" applyFont="1" applyFill="1" applyAlignment="1" applyProtection="1">
      <alignment horizontal="center" vertical="top" shrinkToFit="1"/>
    </xf>
    <xf numFmtId="0" fontId="0" fillId="0" borderId="0" xfId="0" applyAlignment="1" applyProtection="1">
      <alignment horizontal="left" vertical="top" wrapText="1"/>
    </xf>
    <xf numFmtId="0" fontId="0" fillId="4" borderId="0" xfId="0" applyFill="1" applyAlignment="1" applyProtection="1">
      <alignment horizontal="center" vertical="top" shrinkToFit="1"/>
      <protection locked="0"/>
    </xf>
    <xf numFmtId="0" fontId="19" fillId="0" borderId="0" xfId="0" applyFont="1" applyAlignment="1" applyProtection="1">
      <alignment horizontal="center" vertical="top" wrapText="1"/>
    </xf>
    <xf numFmtId="0" fontId="23" fillId="0" borderId="0" xfId="0" applyFont="1" applyAlignment="1" applyProtection="1">
      <alignment horizontal="center"/>
    </xf>
    <xf numFmtId="0" fontId="0" fillId="4" borderId="0" xfId="0" applyFill="1" applyAlignment="1" applyProtection="1">
      <alignment horizontal="left" vertical="top" shrinkToFit="1"/>
      <protection locked="0"/>
    </xf>
    <xf numFmtId="0" fontId="24" fillId="0" borderId="0" xfId="0" applyFont="1" applyAlignment="1" applyProtection="1">
      <alignment horizontal="left" vertical="top"/>
    </xf>
    <xf numFmtId="0" fontId="14" fillId="0" borderId="15" xfId="0" applyFont="1" applyBorder="1" applyAlignment="1" applyProtection="1">
      <alignment horizontal="left" vertical="top" wrapText="1"/>
    </xf>
    <xf numFmtId="0" fontId="14" fillId="0" borderId="16" xfId="0" applyFont="1" applyBorder="1" applyAlignment="1" applyProtection="1">
      <alignment horizontal="left" vertical="top" wrapText="1"/>
    </xf>
    <xf numFmtId="0" fontId="14" fillId="0" borderId="17" xfId="0" applyFont="1" applyBorder="1" applyAlignment="1" applyProtection="1">
      <alignment horizontal="left" vertical="top" wrapText="1"/>
    </xf>
    <xf numFmtId="0" fontId="2" fillId="0" borderId="0" xfId="0" applyFont="1" applyBorder="1" applyAlignment="1" applyProtection="1">
      <alignment horizontal="justify" vertical="top" wrapText="1"/>
    </xf>
    <xf numFmtId="0" fontId="6" fillId="0" borderId="0" xfId="0" applyFont="1" applyBorder="1" applyAlignment="1" applyProtection="1">
      <alignment horizontal="justify" vertical="top" wrapText="1"/>
    </xf>
    <xf numFmtId="0" fontId="0" fillId="4" borderId="11" xfId="0" applyFill="1" applyBorder="1" applyAlignment="1" applyProtection="1">
      <alignment horizontal="center" vertical="top"/>
      <protection locked="0"/>
    </xf>
    <xf numFmtId="0" fontId="3" fillId="0" borderId="0" xfId="0" applyFont="1" applyBorder="1" applyAlignment="1" applyProtection="1">
      <alignment horizontal="left" vertical="top" wrapText="1"/>
    </xf>
    <xf numFmtId="0" fontId="4" fillId="0" borderId="8" xfId="0" applyFont="1" applyBorder="1" applyAlignment="1" applyProtection="1">
      <alignment horizontal="right" vertical="center" wrapText="1"/>
    </xf>
    <xf numFmtId="0" fontId="4" fillId="0" borderId="7" xfId="0" applyFont="1" applyBorder="1" applyAlignment="1" applyProtection="1">
      <alignment horizontal="right" vertical="center" wrapText="1"/>
    </xf>
    <xf numFmtId="0" fontId="4" fillId="0" borderId="0" xfId="0" applyFont="1" applyBorder="1" applyAlignment="1" applyProtection="1">
      <alignment horizontal="right" vertical="center" wrapText="1"/>
    </xf>
    <xf numFmtId="0" fontId="4" fillId="0" borderId="13" xfId="0" applyFont="1" applyBorder="1" applyAlignment="1" applyProtection="1">
      <alignment horizontal="right" vertical="center" wrapText="1"/>
    </xf>
    <xf numFmtId="0" fontId="4" fillId="0" borderId="6" xfId="0" applyFont="1" applyBorder="1" applyAlignment="1" applyProtection="1">
      <alignment horizontal="center" vertical="center" wrapText="1"/>
    </xf>
    <xf numFmtId="0" fontId="4" fillId="0" borderId="7" xfId="0" applyFont="1" applyBorder="1" applyAlignment="1" applyProtection="1">
      <alignment horizontal="center" vertical="center" wrapText="1"/>
    </xf>
  </cellXfs>
  <cellStyles count="1">
    <cellStyle name="Normal" xfId="0" builtinId="0"/>
  </cellStyles>
  <dxfs count="2">
    <dxf>
      <font>
        <color rgb="FFFFFFCC"/>
      </font>
    </dxf>
    <dxf>
      <font>
        <color rgb="FFFFFFCC"/>
      </font>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CCD08B5C-433C-4307-82BB-29331D9A2C9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762125"/>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0E984B-7027-4C9F-9CF6-C8955AB8714C}">
  <sheetPr>
    <pageSetUpPr fitToPage="1"/>
  </sheetPr>
  <dimension ref="A2:I47"/>
  <sheetViews>
    <sheetView tabSelected="1" workbookViewId="0">
      <pane ySplit="2" topLeftCell="A3" activePane="bottomLeft" state="frozen"/>
      <selection pane="bottomLeft" activeCell="B12" sqref="B12:E12"/>
    </sheetView>
  </sheetViews>
  <sheetFormatPr baseColWidth="10" defaultColWidth="11.42578125"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14" customFormat="1" ht="75" customHeight="1" x14ac:dyDescent="0.25">
      <c r="A2" s="121" t="s">
        <v>34</v>
      </c>
      <c r="B2" s="121"/>
      <c r="C2" s="121"/>
      <c r="D2" s="121"/>
      <c r="E2" s="121"/>
      <c r="F2" s="121"/>
      <c r="G2" s="121"/>
      <c r="H2" s="121"/>
      <c r="I2" s="121"/>
    </row>
    <row r="5" spans="1:9" x14ac:dyDescent="0.25">
      <c r="D5" s="15"/>
      <c r="E5" s="15"/>
      <c r="F5" s="16"/>
      <c r="G5" s="16"/>
      <c r="H5" s="16"/>
      <c r="I5" s="17" t="s">
        <v>113</v>
      </c>
    </row>
    <row r="6" spans="1:9" x14ac:dyDescent="0.25">
      <c r="D6" s="15"/>
      <c r="E6" s="15"/>
      <c r="F6" s="16"/>
      <c r="G6" s="16"/>
      <c r="H6" s="16"/>
      <c r="I6" s="17"/>
    </row>
    <row r="7" spans="1:9" x14ac:dyDescent="0.25">
      <c r="D7" s="15"/>
      <c r="E7" s="15"/>
      <c r="F7" s="16"/>
      <c r="G7" s="16"/>
      <c r="H7" s="16"/>
      <c r="I7" s="18" t="s">
        <v>112</v>
      </c>
    </row>
    <row r="8" spans="1:9" ht="24.95" customHeight="1" x14ac:dyDescent="0.25"/>
    <row r="9" spans="1:9" ht="18.75" x14ac:dyDescent="0.3">
      <c r="A9" s="122" t="s">
        <v>35</v>
      </c>
      <c r="B9" s="122"/>
      <c r="C9" s="122"/>
      <c r="D9" s="122"/>
      <c r="E9" s="122"/>
      <c r="F9" s="122"/>
      <c r="G9" s="122"/>
      <c r="H9" s="122"/>
      <c r="I9" s="122"/>
    </row>
    <row r="10" spans="1:9" ht="15" customHeight="1" x14ac:dyDescent="0.25"/>
    <row r="11" spans="1:9" ht="15" customHeight="1" x14ac:dyDescent="0.25"/>
    <row r="12" spans="1:9" x14ac:dyDescent="0.25">
      <c r="A12" s="14" t="s">
        <v>36</v>
      </c>
      <c r="B12" s="123"/>
      <c r="C12" s="123"/>
      <c r="D12" s="123"/>
      <c r="E12" s="123"/>
      <c r="F12" s="115" t="s">
        <v>37</v>
      </c>
      <c r="G12" s="115"/>
      <c r="H12" s="115"/>
      <c r="I12" s="19"/>
    </row>
    <row r="13" spans="1:9" x14ac:dyDescent="0.25">
      <c r="A13" s="124" t="s">
        <v>38</v>
      </c>
      <c r="B13" s="124"/>
      <c r="C13" s="124"/>
      <c r="D13" s="124"/>
      <c r="E13" s="124"/>
      <c r="F13" s="124"/>
      <c r="G13" s="124"/>
      <c r="H13" s="124"/>
      <c r="I13" s="20"/>
    </row>
    <row r="14" spans="1:9" x14ac:dyDescent="0.25">
      <c r="A14" s="21"/>
      <c r="B14" s="21"/>
      <c r="C14" s="21"/>
      <c r="D14" s="21"/>
      <c r="E14" s="21"/>
      <c r="F14" s="21"/>
      <c r="G14" s="21"/>
      <c r="H14" s="21"/>
      <c r="I14" s="20"/>
    </row>
    <row r="15" spans="1:9" x14ac:dyDescent="0.25">
      <c r="A15" s="14" t="s">
        <v>39</v>
      </c>
      <c r="B15" s="14"/>
      <c r="C15" s="21"/>
      <c r="D15" s="14"/>
      <c r="E15" s="120"/>
      <c r="F15" s="120"/>
      <c r="G15" s="120"/>
      <c r="H15" s="120"/>
      <c r="I15" s="120"/>
    </row>
    <row r="16" spans="1:9" x14ac:dyDescent="0.25">
      <c r="B16" s="22"/>
      <c r="C16" s="21"/>
      <c r="D16" s="22"/>
      <c r="E16" s="22"/>
      <c r="F16" s="22" t="s">
        <v>40</v>
      </c>
      <c r="G16" s="22"/>
      <c r="H16" s="22"/>
      <c r="I16" s="14"/>
    </row>
    <row r="17" spans="1:9" x14ac:dyDescent="0.25">
      <c r="B17" s="22"/>
      <c r="C17" s="22"/>
      <c r="D17" s="22"/>
      <c r="E17" s="22"/>
      <c r="F17" s="22"/>
      <c r="G17" s="22"/>
      <c r="H17" s="22"/>
      <c r="I17" s="14"/>
    </row>
    <row r="18" spans="1:9" x14ac:dyDescent="0.25">
      <c r="A18" s="14" t="s">
        <v>41</v>
      </c>
      <c r="B18" s="19"/>
      <c r="C18" s="115" t="s">
        <v>42</v>
      </c>
      <c r="D18" s="115"/>
      <c r="E18" s="116"/>
      <c r="F18" s="116"/>
      <c r="G18" s="116"/>
      <c r="H18" s="116"/>
      <c r="I18" s="116"/>
    </row>
    <row r="19" spans="1:9" s="23" customFormat="1" x14ac:dyDescent="0.25">
      <c r="B19" s="24"/>
      <c r="C19" s="25"/>
      <c r="D19" s="25"/>
      <c r="E19" s="26"/>
      <c r="F19" s="26"/>
      <c r="G19" s="26"/>
      <c r="H19" s="26"/>
      <c r="I19" s="26"/>
    </row>
    <row r="20" spans="1:9" x14ac:dyDescent="0.25">
      <c r="A20" s="14" t="s">
        <v>43</v>
      </c>
      <c r="B20" s="14"/>
      <c r="C20" s="14"/>
      <c r="D20" s="14"/>
      <c r="E20" s="14"/>
      <c r="F20" s="14"/>
      <c r="G20" s="14"/>
      <c r="H20" s="14"/>
      <c r="I20" s="14"/>
    </row>
    <row r="21" spans="1:9" ht="15" customHeight="1" x14ac:dyDescent="0.25">
      <c r="A21" s="14"/>
      <c r="B21" s="14"/>
      <c r="C21" s="14"/>
      <c r="D21" s="14"/>
      <c r="E21" s="14"/>
      <c r="F21" s="14"/>
      <c r="G21" s="14"/>
      <c r="H21" s="14"/>
      <c r="I21" s="14"/>
    </row>
    <row r="22" spans="1:9" ht="56.25" customHeight="1" x14ac:dyDescent="0.25">
      <c r="A22" s="113" t="s">
        <v>44</v>
      </c>
      <c r="B22" s="113"/>
      <c r="C22" s="113"/>
      <c r="D22" s="113"/>
      <c r="E22" s="113"/>
      <c r="F22" s="113"/>
      <c r="G22" s="113"/>
      <c r="H22" s="113"/>
      <c r="I22" s="113"/>
    </row>
    <row r="23" spans="1:9" ht="15" customHeight="1" x14ac:dyDescent="0.25">
      <c r="A23" s="14"/>
      <c r="B23" s="14"/>
      <c r="C23" s="14"/>
      <c r="D23" s="14"/>
      <c r="E23" s="14"/>
      <c r="F23" s="14"/>
      <c r="G23" s="14"/>
      <c r="H23" s="14"/>
      <c r="I23" s="14"/>
    </row>
    <row r="24" spans="1:9" ht="15" customHeight="1" x14ac:dyDescent="0.25">
      <c r="A24" s="27" t="s">
        <v>45</v>
      </c>
      <c r="B24" s="14"/>
      <c r="C24" s="14"/>
      <c r="D24" s="14"/>
      <c r="E24" s="14"/>
      <c r="F24" s="14"/>
      <c r="G24" s="14"/>
      <c r="H24" s="14"/>
    </row>
    <row r="25" spans="1:9" ht="15" customHeight="1" x14ac:dyDescent="0.25">
      <c r="A25" s="14"/>
      <c r="B25" s="14"/>
      <c r="C25" s="14"/>
      <c r="D25" s="14"/>
      <c r="E25" s="14"/>
      <c r="F25" s="14"/>
      <c r="G25" s="14"/>
      <c r="H25" s="14"/>
    </row>
    <row r="26" spans="1:9" ht="15" customHeight="1" x14ac:dyDescent="0.25">
      <c r="A26" s="27" t="s">
        <v>46</v>
      </c>
      <c r="B26" s="117" t="str">
        <f>+IFERROR(IF(ISNUMBER('Anexo I Tabla Desglose Precio'!K89),IF('Anexo I Tabla Desglose Precio'!K89&lt;=26637.56,'Anexo I Tabla Desglose Precio'!K89,"ERROR: no debe superar 26.637,56"),"revisar desglose precio"),"desglose precio incompleto/incorrecto")</f>
        <v>revisar desglose precio</v>
      </c>
      <c r="C26" s="118"/>
      <c r="D26" s="14" t="s">
        <v>47</v>
      </c>
      <c r="E26" s="14"/>
      <c r="F26" s="14"/>
      <c r="G26" s="14"/>
      <c r="H26" s="14"/>
    </row>
    <row r="27" spans="1:9" ht="15" customHeight="1" x14ac:dyDescent="0.25">
      <c r="A27" s="14"/>
      <c r="B27" s="14"/>
      <c r="C27" s="14"/>
      <c r="D27" s="14"/>
      <c r="E27" s="14"/>
      <c r="F27" s="14"/>
      <c r="G27" s="14"/>
      <c r="H27" s="14"/>
    </row>
    <row r="28" spans="1:9" ht="35.1" customHeight="1" x14ac:dyDescent="0.25">
      <c r="A28" s="113" t="s">
        <v>48</v>
      </c>
      <c r="B28" s="113"/>
      <c r="C28" s="113"/>
      <c r="D28" s="113"/>
      <c r="E28" s="113"/>
      <c r="F28" s="113"/>
      <c r="G28" s="113"/>
      <c r="H28" s="113"/>
      <c r="I28" s="113"/>
    </row>
    <row r="29" spans="1:9" ht="35.1" customHeight="1" x14ac:dyDescent="0.25">
      <c r="A29" s="119" t="s">
        <v>49</v>
      </c>
      <c r="B29" s="119"/>
      <c r="C29" s="119"/>
      <c r="D29" s="119"/>
      <c r="E29" s="119"/>
      <c r="F29" s="119"/>
      <c r="G29" s="119"/>
      <c r="H29" s="119"/>
      <c r="I29" s="119"/>
    </row>
    <row r="30" spans="1:9" ht="35.1" customHeight="1" x14ac:dyDescent="0.25">
      <c r="A30" s="113" t="s">
        <v>50</v>
      </c>
      <c r="B30" s="113"/>
      <c r="C30" s="113"/>
      <c r="D30" s="113"/>
      <c r="E30" s="113"/>
      <c r="F30" s="113"/>
      <c r="G30" s="113"/>
      <c r="H30" s="113"/>
      <c r="I30" s="113"/>
    </row>
    <row r="31" spans="1:9" ht="45" customHeight="1" x14ac:dyDescent="0.25">
      <c r="A31" s="113" t="s">
        <v>51</v>
      </c>
      <c r="B31" s="113"/>
      <c r="C31" s="113"/>
      <c r="D31" s="113"/>
      <c r="E31" s="113"/>
      <c r="F31" s="113"/>
      <c r="G31" s="113"/>
      <c r="H31" s="113"/>
      <c r="I31" s="113"/>
    </row>
    <row r="32" spans="1:9" ht="15" customHeight="1" x14ac:dyDescent="0.25">
      <c r="A32" s="14"/>
      <c r="B32" s="14"/>
      <c r="C32" s="14"/>
      <c r="D32" s="14"/>
      <c r="E32" s="14"/>
      <c r="F32" s="14"/>
      <c r="G32" s="14"/>
      <c r="H32" s="14"/>
      <c r="I32" s="14"/>
    </row>
    <row r="33" spans="1:9" x14ac:dyDescent="0.25">
      <c r="A33" s="27" t="s">
        <v>52</v>
      </c>
      <c r="B33" s="14"/>
      <c r="C33" s="14"/>
      <c r="D33" s="14"/>
      <c r="E33" s="14"/>
      <c r="F33" s="14"/>
      <c r="G33" s="14"/>
      <c r="H33" s="14"/>
      <c r="I33" s="14"/>
    </row>
    <row r="34" spans="1:9" ht="8.1" customHeight="1" x14ac:dyDescent="0.25">
      <c r="A34" s="14"/>
      <c r="B34" s="14"/>
      <c r="C34" s="14"/>
      <c r="D34" s="14"/>
      <c r="E34" s="14"/>
      <c r="F34" s="14"/>
      <c r="G34" s="14"/>
      <c r="H34" s="14"/>
      <c r="I34" s="14"/>
    </row>
    <row r="39" spans="1:9" x14ac:dyDescent="0.25">
      <c r="B39" s="28" t="s">
        <v>53</v>
      </c>
    </row>
    <row r="47" spans="1:9" x14ac:dyDescent="0.25">
      <c r="B47" s="1" t="s">
        <v>31</v>
      </c>
      <c r="C47" s="114"/>
      <c r="D47" s="114"/>
      <c r="E47" s="114"/>
      <c r="F47" s="114"/>
      <c r="G47" s="114"/>
    </row>
  </sheetData>
  <sheetProtection algorithmName="SHA-512" hashValue="w17cdeXokZVQ6V5eNKSYBzkTI+sVO7VBP+tzfLcGEB1lvYyMd1M2K5St62Q0yWBeTsHxGYCepWttQxVNnX6y7g==" saltValue="SwZLcGg6SgHYzREQfFrN+A==" spinCount="100000" sheet="1" objects="1" scenarios="1" selectLockedCells="1"/>
  <mergeCells count="15">
    <mergeCell ref="E15:I15"/>
    <mergeCell ref="A2:I2"/>
    <mergeCell ref="A9:I9"/>
    <mergeCell ref="B12:E12"/>
    <mergeCell ref="F12:H12"/>
    <mergeCell ref="A13:H13"/>
    <mergeCell ref="A30:I30"/>
    <mergeCell ref="A31:I31"/>
    <mergeCell ref="C47:G47"/>
    <mergeCell ref="C18:D18"/>
    <mergeCell ref="E18:I18"/>
    <mergeCell ref="A22:I22"/>
    <mergeCell ref="B26:C26"/>
    <mergeCell ref="A28:I28"/>
    <mergeCell ref="A29:I29"/>
  </mergeCells>
  <printOptions horizontalCentered="1"/>
  <pageMargins left="0.70866141732283472" right="0.51181102362204722" top="0.74803149606299213" bottom="0.74803149606299213"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DC4A94-624A-41EA-9784-18EEBE03FB82}">
  <sheetPr>
    <pageSetUpPr fitToPage="1"/>
  </sheetPr>
  <dimension ref="A1:K102"/>
  <sheetViews>
    <sheetView workbookViewId="0">
      <pane ySplit="5" topLeftCell="A84" activePane="bottomLeft" state="frozen"/>
      <selection pane="bottomLeft" activeCell="K87" sqref="K87:K88"/>
    </sheetView>
  </sheetViews>
  <sheetFormatPr baseColWidth="10" defaultRowHeight="15" x14ac:dyDescent="0.25"/>
  <cols>
    <col min="1" max="1" width="6.7109375" style="110" bestFit="1" customWidth="1"/>
    <col min="2" max="2" width="9.42578125" style="110" customWidth="1"/>
    <col min="3" max="3" width="3.5703125" style="110" bestFit="1" customWidth="1"/>
    <col min="4" max="4" width="35.7109375" style="110" customWidth="1"/>
    <col min="5" max="5" width="12.7109375" style="110" customWidth="1"/>
    <col min="6" max="6" width="6.7109375" style="110" customWidth="1"/>
    <col min="7" max="7" width="8.140625" style="110" customWidth="1"/>
    <col min="8" max="8" width="8.42578125" style="110" bestFit="1" customWidth="1"/>
    <col min="9" max="10" width="10.7109375" style="110" customWidth="1"/>
    <col min="11" max="11" width="12.7109375" style="110" customWidth="1"/>
    <col min="12" max="12" width="1.7109375" style="1" customWidth="1"/>
    <col min="13" max="16384" width="11.42578125" style="1"/>
  </cols>
  <sheetData>
    <row r="1" spans="1:11" ht="75" customHeight="1" thickBot="1" x14ac:dyDescent="0.3">
      <c r="A1" s="125" t="s">
        <v>27</v>
      </c>
      <c r="B1" s="126"/>
      <c r="C1" s="126"/>
      <c r="D1" s="126"/>
      <c r="E1" s="126"/>
      <c r="F1" s="126"/>
      <c r="G1" s="126"/>
      <c r="H1" s="126"/>
      <c r="I1" s="126"/>
      <c r="J1" s="126"/>
      <c r="K1" s="127"/>
    </row>
    <row r="2" spans="1:11" x14ac:dyDescent="0.25">
      <c r="A2" s="14"/>
      <c r="B2" s="14"/>
      <c r="C2" s="14"/>
      <c r="D2" s="14"/>
      <c r="E2" s="14"/>
      <c r="F2" s="14"/>
      <c r="G2" s="14"/>
      <c r="H2" s="14"/>
      <c r="I2" s="14"/>
      <c r="J2" s="14"/>
      <c r="K2" s="14"/>
    </row>
    <row r="3" spans="1:11" ht="18.75" x14ac:dyDescent="0.25">
      <c r="A3" s="76" t="s">
        <v>114</v>
      </c>
      <c r="B3" s="14"/>
      <c r="C3" s="14"/>
      <c r="D3" s="14"/>
      <c r="E3" s="14"/>
      <c r="F3" s="14"/>
      <c r="G3" s="14"/>
      <c r="H3" s="14"/>
      <c r="I3" s="14"/>
      <c r="J3" s="14"/>
      <c r="K3" s="14"/>
    </row>
    <row r="4" spans="1:11" ht="5.0999999999999996" customHeight="1" x14ac:dyDescent="0.25">
      <c r="A4" s="76"/>
      <c r="B4" s="14"/>
      <c r="C4" s="14"/>
      <c r="D4" s="14"/>
      <c r="E4" s="14"/>
      <c r="F4" s="14"/>
      <c r="G4" s="14"/>
      <c r="H4" s="14"/>
      <c r="I4" s="14"/>
      <c r="J4" s="14"/>
      <c r="K4" s="14"/>
    </row>
    <row r="5" spans="1:11" ht="25.5" x14ac:dyDescent="0.25">
      <c r="A5" s="86" t="s">
        <v>0</v>
      </c>
      <c r="B5" s="86" t="s">
        <v>1</v>
      </c>
      <c r="C5" s="86" t="s">
        <v>2</v>
      </c>
      <c r="D5" s="86" t="s">
        <v>3</v>
      </c>
      <c r="E5" s="86" t="s">
        <v>115</v>
      </c>
      <c r="F5" s="87" t="s">
        <v>26</v>
      </c>
      <c r="G5" s="86" t="s">
        <v>4</v>
      </c>
      <c r="H5" s="86" t="s">
        <v>5</v>
      </c>
      <c r="I5" s="86" t="s">
        <v>6</v>
      </c>
      <c r="J5" s="86" t="s">
        <v>7</v>
      </c>
      <c r="K5" s="86" t="s">
        <v>33</v>
      </c>
    </row>
    <row r="6" spans="1:11" x14ac:dyDescent="0.25">
      <c r="A6" s="88" t="s">
        <v>9</v>
      </c>
      <c r="B6" s="88" t="s">
        <v>10</v>
      </c>
      <c r="C6" s="88" t="s">
        <v>11</v>
      </c>
      <c r="D6" s="88" t="s">
        <v>116</v>
      </c>
      <c r="E6" s="89"/>
      <c r="F6" s="90"/>
      <c r="G6" s="89"/>
      <c r="H6" s="89"/>
      <c r="I6" s="91"/>
      <c r="J6" s="92"/>
      <c r="K6" s="92"/>
    </row>
    <row r="7" spans="1:11" x14ac:dyDescent="0.25">
      <c r="A7" s="93" t="s">
        <v>90</v>
      </c>
      <c r="B7" s="94" t="s">
        <v>12</v>
      </c>
      <c r="C7" s="94" t="s">
        <v>13</v>
      </c>
      <c r="D7" s="94" t="s">
        <v>117</v>
      </c>
      <c r="E7" s="95"/>
      <c r="F7" s="96"/>
      <c r="G7" s="95"/>
      <c r="H7" s="95"/>
      <c r="I7" s="97">
        <v>1</v>
      </c>
      <c r="J7" s="111"/>
      <c r="K7" s="98">
        <f>+ROUND(TRUNC(I7,2)*TRUNC(J7,2),2)</f>
        <v>0</v>
      </c>
    </row>
    <row r="8" spans="1:11" ht="67.5" x14ac:dyDescent="0.25">
      <c r="A8" s="95"/>
      <c r="B8" s="95"/>
      <c r="C8" s="95"/>
      <c r="D8" s="94" t="s">
        <v>118</v>
      </c>
      <c r="E8" s="95"/>
      <c r="F8" s="96"/>
      <c r="G8" s="95"/>
      <c r="H8" s="95"/>
      <c r="I8" s="95"/>
      <c r="J8" s="95"/>
      <c r="K8" s="95"/>
    </row>
    <row r="9" spans="1:11" x14ac:dyDescent="0.25">
      <c r="A9" s="95"/>
      <c r="B9" s="95"/>
      <c r="C9" s="95"/>
      <c r="D9" s="95"/>
      <c r="E9" s="94" t="s">
        <v>119</v>
      </c>
      <c r="F9" s="96">
        <v>1</v>
      </c>
      <c r="G9" s="97">
        <v>0</v>
      </c>
      <c r="H9" s="97">
        <v>1</v>
      </c>
      <c r="I9" s="95"/>
      <c r="J9" s="95"/>
      <c r="K9" s="95"/>
    </row>
    <row r="10" spans="1:11" x14ac:dyDescent="0.25">
      <c r="A10" s="93" t="s">
        <v>91</v>
      </c>
      <c r="B10" s="94" t="s">
        <v>12</v>
      </c>
      <c r="C10" s="94" t="s">
        <v>13</v>
      </c>
      <c r="D10" s="94" t="s">
        <v>120</v>
      </c>
      <c r="E10" s="95"/>
      <c r="F10" s="96"/>
      <c r="G10" s="95"/>
      <c r="H10" s="95"/>
      <c r="I10" s="97">
        <v>1</v>
      </c>
      <c r="J10" s="111"/>
      <c r="K10" s="98">
        <f>+ROUND(TRUNC(I10,2)*TRUNC(J10,2),2)</f>
        <v>0</v>
      </c>
    </row>
    <row r="11" spans="1:11" ht="183.95" customHeight="1" x14ac:dyDescent="0.25">
      <c r="A11" s="95"/>
      <c r="B11" s="95"/>
      <c r="C11" s="95"/>
      <c r="D11" s="94" t="s">
        <v>121</v>
      </c>
      <c r="E11" s="95"/>
      <c r="F11" s="96"/>
      <c r="G11" s="95"/>
      <c r="H11" s="95"/>
      <c r="I11" s="95"/>
      <c r="J11" s="95"/>
      <c r="K11" s="95"/>
    </row>
    <row r="12" spans="1:11" ht="22.5" x14ac:dyDescent="0.25">
      <c r="A12" s="95"/>
      <c r="B12" s="95"/>
      <c r="C12" s="95"/>
      <c r="D12" s="95"/>
      <c r="E12" s="94" t="s">
        <v>122</v>
      </c>
      <c r="F12" s="96">
        <v>1</v>
      </c>
      <c r="G12" s="97">
        <v>0</v>
      </c>
      <c r="H12" s="97">
        <v>1</v>
      </c>
      <c r="I12" s="95"/>
      <c r="J12" s="95"/>
      <c r="K12" s="95"/>
    </row>
    <row r="13" spans="1:11" x14ac:dyDescent="0.25">
      <c r="A13" s="93" t="s">
        <v>92</v>
      </c>
      <c r="B13" s="94" t="s">
        <v>12</v>
      </c>
      <c r="C13" s="94" t="s">
        <v>13</v>
      </c>
      <c r="D13" s="94" t="s">
        <v>123</v>
      </c>
      <c r="E13" s="95"/>
      <c r="F13" s="96"/>
      <c r="G13" s="95"/>
      <c r="H13" s="95"/>
      <c r="I13" s="97">
        <v>1</v>
      </c>
      <c r="J13" s="111"/>
      <c r="K13" s="98">
        <f>+ROUND(TRUNC(I13,2)*TRUNC(J13,2),2)</f>
        <v>0</v>
      </c>
    </row>
    <row r="14" spans="1:11" ht="78.75" x14ac:dyDescent="0.25">
      <c r="A14" s="95"/>
      <c r="B14" s="95"/>
      <c r="C14" s="95"/>
      <c r="D14" s="94" t="s">
        <v>124</v>
      </c>
      <c r="E14" s="95"/>
      <c r="F14" s="96"/>
      <c r="G14" s="95"/>
      <c r="H14" s="95"/>
      <c r="I14" s="95"/>
      <c r="J14" s="95"/>
      <c r="K14" s="95"/>
    </row>
    <row r="15" spans="1:11" ht="22.5" x14ac:dyDescent="0.25">
      <c r="A15" s="95"/>
      <c r="B15" s="95"/>
      <c r="C15" s="95"/>
      <c r="D15" s="95"/>
      <c r="E15" s="94" t="s">
        <v>122</v>
      </c>
      <c r="F15" s="96">
        <v>1</v>
      </c>
      <c r="G15" s="97">
        <v>0</v>
      </c>
      <c r="H15" s="97">
        <v>1</v>
      </c>
      <c r="I15" s="95"/>
      <c r="J15" s="95"/>
      <c r="K15" s="95"/>
    </row>
    <row r="16" spans="1:11" x14ac:dyDescent="0.25">
      <c r="A16" s="93" t="s">
        <v>93</v>
      </c>
      <c r="B16" s="94" t="s">
        <v>12</v>
      </c>
      <c r="C16" s="94" t="s">
        <v>13</v>
      </c>
      <c r="D16" s="94" t="s">
        <v>125</v>
      </c>
      <c r="E16" s="95"/>
      <c r="F16" s="96"/>
      <c r="G16" s="95"/>
      <c r="H16" s="95"/>
      <c r="I16" s="97">
        <v>1</v>
      </c>
      <c r="J16" s="111"/>
      <c r="K16" s="98">
        <f>+ROUND(TRUNC(I16,2)*TRUNC(J16,2),2)</f>
        <v>0</v>
      </c>
    </row>
    <row r="17" spans="1:11" ht="67.5" x14ac:dyDescent="0.25">
      <c r="A17" s="95"/>
      <c r="B17" s="95"/>
      <c r="C17" s="95"/>
      <c r="D17" s="94" t="s">
        <v>126</v>
      </c>
      <c r="E17" s="95"/>
      <c r="F17" s="96"/>
      <c r="G17" s="95"/>
      <c r="H17" s="95"/>
      <c r="I17" s="95"/>
      <c r="J17" s="95"/>
      <c r="K17" s="95"/>
    </row>
    <row r="18" spans="1:11" x14ac:dyDescent="0.25">
      <c r="A18" s="95"/>
      <c r="B18" s="95"/>
      <c r="C18" s="95"/>
      <c r="D18" s="95"/>
      <c r="E18" s="94" t="s">
        <v>127</v>
      </c>
      <c r="F18" s="96">
        <v>1</v>
      </c>
      <c r="G18" s="97">
        <v>0</v>
      </c>
      <c r="H18" s="97">
        <v>1</v>
      </c>
      <c r="I18" s="95"/>
      <c r="J18" s="95"/>
      <c r="K18" s="95"/>
    </row>
    <row r="19" spans="1:11" x14ac:dyDescent="0.25">
      <c r="A19" s="93" t="s">
        <v>94</v>
      </c>
      <c r="B19" s="94" t="s">
        <v>12</v>
      </c>
      <c r="C19" s="94" t="s">
        <v>13</v>
      </c>
      <c r="D19" s="94" t="s">
        <v>128</v>
      </c>
      <c r="E19" s="95"/>
      <c r="F19" s="96"/>
      <c r="G19" s="95"/>
      <c r="H19" s="95"/>
      <c r="I19" s="97">
        <v>1</v>
      </c>
      <c r="J19" s="111"/>
      <c r="K19" s="98">
        <f>+ROUND(TRUNC(I19,2)*TRUNC(J19,2),2)</f>
        <v>0</v>
      </c>
    </row>
    <row r="20" spans="1:11" ht="112.5" x14ac:dyDescent="0.25">
      <c r="A20" s="95"/>
      <c r="B20" s="95"/>
      <c r="C20" s="95"/>
      <c r="D20" s="94" t="s">
        <v>129</v>
      </c>
      <c r="E20" s="95"/>
      <c r="F20" s="96"/>
      <c r="G20" s="95"/>
      <c r="H20" s="95"/>
      <c r="I20" s="95"/>
      <c r="J20" s="95"/>
      <c r="K20" s="95"/>
    </row>
    <row r="21" spans="1:11" ht="22.5" x14ac:dyDescent="0.25">
      <c r="A21" s="95"/>
      <c r="B21" s="95"/>
      <c r="C21" s="95"/>
      <c r="D21" s="95"/>
      <c r="E21" s="94" t="s">
        <v>130</v>
      </c>
      <c r="F21" s="96">
        <v>1</v>
      </c>
      <c r="G21" s="97">
        <v>0</v>
      </c>
      <c r="H21" s="97">
        <v>1</v>
      </c>
      <c r="I21" s="95"/>
      <c r="J21" s="95"/>
      <c r="K21" s="95"/>
    </row>
    <row r="22" spans="1:11" x14ac:dyDescent="0.25">
      <c r="A22" s="93" t="s">
        <v>95</v>
      </c>
      <c r="B22" s="94" t="s">
        <v>12</v>
      </c>
      <c r="C22" s="94" t="s">
        <v>13</v>
      </c>
      <c r="D22" s="94" t="s">
        <v>131</v>
      </c>
      <c r="E22" s="95"/>
      <c r="F22" s="96"/>
      <c r="G22" s="95"/>
      <c r="H22" s="95"/>
      <c r="I22" s="97">
        <v>1</v>
      </c>
      <c r="J22" s="111"/>
      <c r="K22" s="98">
        <f>+ROUND(TRUNC(I22,2)*TRUNC(J22,2),2)</f>
        <v>0</v>
      </c>
    </row>
    <row r="23" spans="1:11" ht="200.1" customHeight="1" x14ac:dyDescent="0.25">
      <c r="A23" s="95"/>
      <c r="B23" s="95"/>
      <c r="C23" s="95"/>
      <c r="D23" s="94" t="s">
        <v>184</v>
      </c>
      <c r="E23" s="95"/>
      <c r="F23" s="96"/>
      <c r="G23" s="95"/>
      <c r="H23" s="95"/>
      <c r="I23" s="95"/>
      <c r="J23" s="95"/>
      <c r="K23" s="95"/>
    </row>
    <row r="24" spans="1:11" x14ac:dyDescent="0.25">
      <c r="A24" s="95"/>
      <c r="B24" s="95"/>
      <c r="C24" s="95"/>
      <c r="D24" s="95"/>
      <c r="E24" s="94" t="s">
        <v>127</v>
      </c>
      <c r="F24" s="96">
        <v>1</v>
      </c>
      <c r="G24" s="97">
        <v>0</v>
      </c>
      <c r="H24" s="97">
        <v>1</v>
      </c>
      <c r="I24" s="95"/>
      <c r="J24" s="95"/>
      <c r="K24" s="95"/>
    </row>
    <row r="25" spans="1:11" ht="22.5" x14ac:dyDescent="0.25">
      <c r="A25" s="93" t="s">
        <v>96</v>
      </c>
      <c r="B25" s="94" t="s">
        <v>12</v>
      </c>
      <c r="C25" s="94" t="s">
        <v>13</v>
      </c>
      <c r="D25" s="94" t="s">
        <v>132</v>
      </c>
      <c r="E25" s="95"/>
      <c r="F25" s="96"/>
      <c r="G25" s="95"/>
      <c r="H25" s="95"/>
      <c r="I25" s="97">
        <v>2</v>
      </c>
      <c r="J25" s="111"/>
      <c r="K25" s="98">
        <f>+ROUND(TRUNC(I25,2)*TRUNC(J25,2),2)</f>
        <v>0</v>
      </c>
    </row>
    <row r="26" spans="1:11" ht="189.95" customHeight="1" x14ac:dyDescent="0.25">
      <c r="A26" s="95"/>
      <c r="B26" s="95"/>
      <c r="C26" s="95"/>
      <c r="D26" s="94" t="s">
        <v>185</v>
      </c>
      <c r="E26" s="95"/>
      <c r="F26" s="96"/>
      <c r="G26" s="95"/>
      <c r="H26" s="95"/>
      <c r="I26" s="95"/>
      <c r="J26" s="95"/>
      <c r="K26" s="95"/>
    </row>
    <row r="27" spans="1:11" ht="33.75" x14ac:dyDescent="0.25">
      <c r="A27" s="95"/>
      <c r="B27" s="95"/>
      <c r="C27" s="95"/>
      <c r="D27" s="95"/>
      <c r="E27" s="94" t="s">
        <v>133</v>
      </c>
      <c r="F27" s="96">
        <v>1</v>
      </c>
      <c r="G27" s="97">
        <v>0</v>
      </c>
      <c r="H27" s="97">
        <v>1</v>
      </c>
      <c r="I27" s="95"/>
      <c r="J27" s="95"/>
      <c r="K27" s="95"/>
    </row>
    <row r="28" spans="1:11" ht="33.75" x14ac:dyDescent="0.25">
      <c r="A28" s="95"/>
      <c r="B28" s="95"/>
      <c r="C28" s="95"/>
      <c r="D28" s="95"/>
      <c r="E28" s="94" t="s">
        <v>134</v>
      </c>
      <c r="F28" s="96">
        <v>1</v>
      </c>
      <c r="G28" s="97">
        <v>0</v>
      </c>
      <c r="H28" s="97">
        <v>1</v>
      </c>
      <c r="I28" s="95"/>
      <c r="J28" s="95"/>
      <c r="K28" s="95"/>
    </row>
    <row r="29" spans="1:11" ht="22.5" x14ac:dyDescent="0.25">
      <c r="A29" s="93" t="s">
        <v>97</v>
      </c>
      <c r="B29" s="94" t="s">
        <v>12</v>
      </c>
      <c r="C29" s="94" t="s">
        <v>13</v>
      </c>
      <c r="D29" s="94" t="s">
        <v>135</v>
      </c>
      <c r="E29" s="95"/>
      <c r="F29" s="96"/>
      <c r="G29" s="95"/>
      <c r="H29" s="95"/>
      <c r="I29" s="97">
        <v>3</v>
      </c>
      <c r="J29" s="111"/>
      <c r="K29" s="98">
        <f>+ROUND(TRUNC(I29,2)*TRUNC(J29,2),2)</f>
        <v>0</v>
      </c>
    </row>
    <row r="30" spans="1:11" ht="180" customHeight="1" x14ac:dyDescent="0.25">
      <c r="A30" s="95"/>
      <c r="B30" s="95"/>
      <c r="C30" s="95"/>
      <c r="D30" s="94" t="s">
        <v>186</v>
      </c>
      <c r="E30" s="95"/>
      <c r="F30" s="96"/>
      <c r="G30" s="95"/>
      <c r="H30" s="95"/>
      <c r="I30" s="95"/>
      <c r="J30" s="95"/>
      <c r="K30" s="95"/>
    </row>
    <row r="31" spans="1:11" ht="22.5" x14ac:dyDescent="0.25">
      <c r="A31" s="95"/>
      <c r="B31" s="95"/>
      <c r="C31" s="95"/>
      <c r="D31" s="95"/>
      <c r="E31" s="94" t="s">
        <v>136</v>
      </c>
      <c r="F31" s="96">
        <v>1</v>
      </c>
      <c r="G31" s="97">
        <v>0</v>
      </c>
      <c r="H31" s="97">
        <v>1</v>
      </c>
      <c r="I31" s="95"/>
      <c r="J31" s="95"/>
      <c r="K31" s="95"/>
    </row>
    <row r="32" spans="1:11" ht="22.5" x14ac:dyDescent="0.25">
      <c r="A32" s="95"/>
      <c r="B32" s="95"/>
      <c r="C32" s="95"/>
      <c r="D32" s="95"/>
      <c r="E32" s="94" t="s">
        <v>137</v>
      </c>
      <c r="F32" s="96">
        <v>1</v>
      </c>
      <c r="G32" s="97">
        <v>0</v>
      </c>
      <c r="H32" s="97">
        <v>1</v>
      </c>
      <c r="I32" s="95"/>
      <c r="J32" s="95"/>
      <c r="K32" s="95"/>
    </row>
    <row r="33" spans="1:11" ht="22.5" x14ac:dyDescent="0.25">
      <c r="A33" s="95"/>
      <c r="B33" s="95"/>
      <c r="C33" s="95"/>
      <c r="D33" s="95"/>
      <c r="E33" s="94" t="s">
        <v>138</v>
      </c>
      <c r="F33" s="96">
        <v>1</v>
      </c>
      <c r="G33" s="97">
        <v>0</v>
      </c>
      <c r="H33" s="97">
        <v>1</v>
      </c>
      <c r="I33" s="95"/>
      <c r="J33" s="95"/>
      <c r="K33" s="95"/>
    </row>
    <row r="34" spans="1:11" x14ac:dyDescent="0.25">
      <c r="A34" s="93" t="s">
        <v>98</v>
      </c>
      <c r="B34" s="94" t="s">
        <v>12</v>
      </c>
      <c r="C34" s="94" t="s">
        <v>139</v>
      </c>
      <c r="D34" s="94" t="s">
        <v>140</v>
      </c>
      <c r="E34" s="95"/>
      <c r="F34" s="96"/>
      <c r="G34" s="95"/>
      <c r="H34" s="95"/>
      <c r="I34" s="97">
        <v>80</v>
      </c>
      <c r="J34" s="111"/>
      <c r="K34" s="98">
        <f>+ROUND(TRUNC(I34,2)*TRUNC(J34,2),2)</f>
        <v>0</v>
      </c>
    </row>
    <row r="35" spans="1:11" ht="90" x14ac:dyDescent="0.25">
      <c r="A35" s="95"/>
      <c r="B35" s="95"/>
      <c r="C35" s="95"/>
      <c r="D35" s="94" t="s">
        <v>141</v>
      </c>
      <c r="E35" s="95"/>
      <c r="F35" s="96"/>
      <c r="G35" s="95"/>
      <c r="H35" s="95"/>
      <c r="I35" s="95"/>
      <c r="J35" s="95"/>
      <c r="K35" s="95"/>
    </row>
    <row r="36" spans="1:11" ht="22.5" x14ac:dyDescent="0.25">
      <c r="A36" s="95"/>
      <c r="B36" s="95"/>
      <c r="C36" s="95"/>
      <c r="D36" s="95"/>
      <c r="E36" s="94" t="s">
        <v>142</v>
      </c>
      <c r="F36" s="96">
        <v>1</v>
      </c>
      <c r="G36" s="97">
        <v>20</v>
      </c>
      <c r="H36" s="97">
        <v>20</v>
      </c>
      <c r="I36" s="95"/>
      <c r="J36" s="95"/>
      <c r="K36" s="95"/>
    </row>
    <row r="37" spans="1:11" ht="22.5" x14ac:dyDescent="0.25">
      <c r="A37" s="95"/>
      <c r="B37" s="95"/>
      <c r="C37" s="95"/>
      <c r="D37" s="95"/>
      <c r="E37" s="94" t="s">
        <v>143</v>
      </c>
      <c r="F37" s="96">
        <v>1</v>
      </c>
      <c r="G37" s="97">
        <v>15</v>
      </c>
      <c r="H37" s="97">
        <v>15</v>
      </c>
      <c r="I37" s="95"/>
      <c r="J37" s="95"/>
      <c r="K37" s="95"/>
    </row>
    <row r="38" spans="1:11" ht="22.5" x14ac:dyDescent="0.25">
      <c r="A38" s="95"/>
      <c r="B38" s="95"/>
      <c r="C38" s="95"/>
      <c r="D38" s="95"/>
      <c r="E38" s="94" t="s">
        <v>144</v>
      </c>
      <c r="F38" s="96">
        <v>1</v>
      </c>
      <c r="G38" s="97">
        <v>10</v>
      </c>
      <c r="H38" s="97">
        <v>10</v>
      </c>
      <c r="I38" s="95"/>
      <c r="J38" s="95"/>
      <c r="K38" s="95"/>
    </row>
    <row r="39" spans="1:11" ht="22.5" x14ac:dyDescent="0.25">
      <c r="A39" s="95"/>
      <c r="B39" s="95"/>
      <c r="C39" s="95"/>
      <c r="D39" s="95"/>
      <c r="E39" s="94" t="s">
        <v>145</v>
      </c>
      <c r="F39" s="96">
        <v>1</v>
      </c>
      <c r="G39" s="97">
        <v>25</v>
      </c>
      <c r="H39" s="97">
        <v>25</v>
      </c>
      <c r="I39" s="95"/>
      <c r="J39" s="95"/>
      <c r="K39" s="95"/>
    </row>
    <row r="40" spans="1:11" ht="22.5" x14ac:dyDescent="0.25">
      <c r="A40" s="95"/>
      <c r="B40" s="95"/>
      <c r="C40" s="95"/>
      <c r="D40" s="95"/>
      <c r="E40" s="94" t="s">
        <v>146</v>
      </c>
      <c r="F40" s="96">
        <v>1</v>
      </c>
      <c r="G40" s="97">
        <v>10</v>
      </c>
      <c r="H40" s="97">
        <v>10</v>
      </c>
      <c r="I40" s="95"/>
      <c r="J40" s="95"/>
      <c r="K40" s="95"/>
    </row>
    <row r="41" spans="1:11" x14ac:dyDescent="0.25">
      <c r="A41" s="93" t="s">
        <v>99</v>
      </c>
      <c r="B41" s="94" t="s">
        <v>12</v>
      </c>
      <c r="C41" s="94" t="s">
        <v>139</v>
      </c>
      <c r="D41" s="94" t="s">
        <v>147</v>
      </c>
      <c r="E41" s="95"/>
      <c r="F41" s="96"/>
      <c r="G41" s="95"/>
      <c r="H41" s="95"/>
      <c r="I41" s="97">
        <v>80</v>
      </c>
      <c r="J41" s="111"/>
      <c r="K41" s="98">
        <f>+ROUND(TRUNC(I41,2)*TRUNC(J41,2),2)</f>
        <v>0</v>
      </c>
    </row>
    <row r="42" spans="1:11" ht="90" x14ac:dyDescent="0.25">
      <c r="A42" s="95"/>
      <c r="B42" s="95"/>
      <c r="C42" s="95"/>
      <c r="D42" s="94" t="s">
        <v>148</v>
      </c>
      <c r="E42" s="95"/>
      <c r="F42" s="96"/>
      <c r="G42" s="95"/>
      <c r="H42" s="95"/>
      <c r="I42" s="95"/>
      <c r="J42" s="95"/>
      <c r="K42" s="95"/>
    </row>
    <row r="43" spans="1:11" ht="22.5" x14ac:dyDescent="0.25">
      <c r="A43" s="95"/>
      <c r="B43" s="95"/>
      <c r="C43" s="95"/>
      <c r="D43" s="95"/>
      <c r="E43" s="94" t="s">
        <v>149</v>
      </c>
      <c r="F43" s="96">
        <v>1</v>
      </c>
      <c r="G43" s="97">
        <v>20</v>
      </c>
      <c r="H43" s="97">
        <v>20</v>
      </c>
      <c r="I43" s="95"/>
      <c r="J43" s="95"/>
      <c r="K43" s="95"/>
    </row>
    <row r="44" spans="1:11" ht="22.5" x14ac:dyDescent="0.25">
      <c r="A44" s="95"/>
      <c r="B44" s="95"/>
      <c r="C44" s="95"/>
      <c r="D44" s="95"/>
      <c r="E44" s="94" t="s">
        <v>150</v>
      </c>
      <c r="F44" s="96">
        <v>1</v>
      </c>
      <c r="G44" s="97">
        <v>15</v>
      </c>
      <c r="H44" s="97">
        <v>15</v>
      </c>
      <c r="I44" s="95"/>
      <c r="J44" s="95"/>
      <c r="K44" s="95"/>
    </row>
    <row r="45" spans="1:11" ht="22.5" x14ac:dyDescent="0.25">
      <c r="A45" s="95"/>
      <c r="B45" s="95"/>
      <c r="C45" s="95"/>
      <c r="D45" s="95"/>
      <c r="E45" s="94" t="s">
        <v>151</v>
      </c>
      <c r="F45" s="96">
        <v>1</v>
      </c>
      <c r="G45" s="97">
        <v>10</v>
      </c>
      <c r="H45" s="97">
        <v>10</v>
      </c>
      <c r="I45" s="95"/>
      <c r="J45" s="95"/>
      <c r="K45" s="95"/>
    </row>
    <row r="46" spans="1:11" ht="22.5" x14ac:dyDescent="0.25">
      <c r="A46" s="95"/>
      <c r="B46" s="95"/>
      <c r="C46" s="95"/>
      <c r="D46" s="95"/>
      <c r="E46" s="94" t="s">
        <v>145</v>
      </c>
      <c r="F46" s="96">
        <v>1</v>
      </c>
      <c r="G46" s="97">
        <v>25</v>
      </c>
      <c r="H46" s="97">
        <v>25</v>
      </c>
      <c r="I46" s="95"/>
      <c r="J46" s="95"/>
      <c r="K46" s="95"/>
    </row>
    <row r="47" spans="1:11" ht="22.5" x14ac:dyDescent="0.25">
      <c r="A47" s="95"/>
      <c r="B47" s="95"/>
      <c r="C47" s="95"/>
      <c r="D47" s="95"/>
      <c r="E47" s="94" t="s">
        <v>146</v>
      </c>
      <c r="F47" s="96">
        <v>1</v>
      </c>
      <c r="G47" s="97">
        <v>10</v>
      </c>
      <c r="H47" s="97">
        <v>10</v>
      </c>
      <c r="I47" s="95"/>
      <c r="J47" s="95"/>
      <c r="K47" s="95"/>
    </row>
    <row r="48" spans="1:11" x14ac:dyDescent="0.25">
      <c r="A48" s="93" t="s">
        <v>100</v>
      </c>
      <c r="B48" s="94" t="s">
        <v>12</v>
      </c>
      <c r="C48" s="94" t="s">
        <v>139</v>
      </c>
      <c r="D48" s="94" t="s">
        <v>152</v>
      </c>
      <c r="E48" s="95"/>
      <c r="F48" s="96"/>
      <c r="G48" s="95"/>
      <c r="H48" s="95"/>
      <c r="I48" s="97">
        <v>30</v>
      </c>
      <c r="J48" s="111"/>
      <c r="K48" s="98">
        <f>+ROUND(TRUNC(I48,2)*TRUNC(J48,2),2)</f>
        <v>0</v>
      </c>
    </row>
    <row r="49" spans="1:11" ht="90" x14ac:dyDescent="0.25">
      <c r="A49" s="95"/>
      <c r="B49" s="95"/>
      <c r="C49" s="95"/>
      <c r="D49" s="94" t="s">
        <v>153</v>
      </c>
      <c r="E49" s="95"/>
      <c r="F49" s="96"/>
      <c r="G49" s="95"/>
      <c r="H49" s="95"/>
      <c r="I49" s="95"/>
      <c r="J49" s="95"/>
      <c r="K49" s="95"/>
    </row>
    <row r="50" spans="1:11" x14ac:dyDescent="0.25">
      <c r="A50" s="95"/>
      <c r="B50" s="95"/>
      <c r="C50" s="95"/>
      <c r="D50" s="95"/>
      <c r="E50" s="94" t="s">
        <v>154</v>
      </c>
      <c r="F50" s="96">
        <v>1</v>
      </c>
      <c r="G50" s="97">
        <v>30</v>
      </c>
      <c r="H50" s="97">
        <v>30</v>
      </c>
      <c r="I50" s="95"/>
      <c r="J50" s="95"/>
      <c r="K50" s="95"/>
    </row>
    <row r="51" spans="1:11" x14ac:dyDescent="0.25">
      <c r="A51" s="93" t="s">
        <v>101</v>
      </c>
      <c r="B51" s="94" t="s">
        <v>12</v>
      </c>
      <c r="C51" s="94" t="s">
        <v>139</v>
      </c>
      <c r="D51" s="94" t="s">
        <v>155</v>
      </c>
      <c r="E51" s="95"/>
      <c r="F51" s="96"/>
      <c r="G51" s="95"/>
      <c r="H51" s="95"/>
      <c r="I51" s="97">
        <v>30</v>
      </c>
      <c r="J51" s="111"/>
      <c r="K51" s="98">
        <f>+ROUND(TRUNC(I51,2)*TRUNC(J51,2),2)</f>
        <v>0</v>
      </c>
    </row>
    <row r="52" spans="1:11" ht="90" x14ac:dyDescent="0.25">
      <c r="A52" s="95"/>
      <c r="B52" s="95"/>
      <c r="C52" s="95"/>
      <c r="D52" s="94" t="s">
        <v>156</v>
      </c>
      <c r="E52" s="95"/>
      <c r="F52" s="96"/>
      <c r="G52" s="95"/>
      <c r="H52" s="95"/>
      <c r="I52" s="95"/>
      <c r="J52" s="95"/>
      <c r="K52" s="95"/>
    </row>
    <row r="53" spans="1:11" x14ac:dyDescent="0.25">
      <c r="A53" s="95"/>
      <c r="B53" s="95"/>
      <c r="C53" s="95"/>
      <c r="D53" s="95"/>
      <c r="E53" s="94" t="s">
        <v>157</v>
      </c>
      <c r="F53" s="96">
        <v>1</v>
      </c>
      <c r="G53" s="97">
        <v>30</v>
      </c>
      <c r="H53" s="97">
        <v>30</v>
      </c>
      <c r="I53" s="95"/>
      <c r="J53" s="95"/>
      <c r="K53" s="95"/>
    </row>
    <row r="54" spans="1:11" ht="22.5" x14ac:dyDescent="0.25">
      <c r="A54" s="93" t="s">
        <v>102</v>
      </c>
      <c r="B54" s="94" t="s">
        <v>12</v>
      </c>
      <c r="C54" s="94" t="s">
        <v>139</v>
      </c>
      <c r="D54" s="94" t="s">
        <v>158</v>
      </c>
      <c r="E54" s="95"/>
      <c r="F54" s="96"/>
      <c r="G54" s="95"/>
      <c r="H54" s="95"/>
      <c r="I54" s="97">
        <v>80</v>
      </c>
      <c r="J54" s="111"/>
      <c r="K54" s="98">
        <f>+ROUND(TRUNC(I54,2)*TRUNC(J54,2),2)</f>
        <v>0</v>
      </c>
    </row>
    <row r="55" spans="1:11" ht="101.25" x14ac:dyDescent="0.25">
      <c r="A55" s="95"/>
      <c r="B55" s="95"/>
      <c r="C55" s="95"/>
      <c r="D55" s="94" t="s">
        <v>159</v>
      </c>
      <c r="E55" s="95"/>
      <c r="F55" s="96"/>
      <c r="G55" s="95"/>
      <c r="H55" s="95"/>
      <c r="I55" s="95"/>
      <c r="J55" s="95"/>
      <c r="K55" s="95"/>
    </row>
    <row r="56" spans="1:11" ht="22.5" x14ac:dyDescent="0.25">
      <c r="A56" s="93" t="s">
        <v>103</v>
      </c>
      <c r="B56" s="94" t="s">
        <v>12</v>
      </c>
      <c r="C56" s="94" t="s">
        <v>139</v>
      </c>
      <c r="D56" s="94" t="s">
        <v>160</v>
      </c>
      <c r="E56" s="95"/>
      <c r="F56" s="96"/>
      <c r="G56" s="95"/>
      <c r="H56" s="95"/>
      <c r="I56" s="97">
        <v>80</v>
      </c>
      <c r="J56" s="111"/>
      <c r="K56" s="98">
        <f>+ROUND(TRUNC(I56,2)*TRUNC(J56,2),2)</f>
        <v>0</v>
      </c>
    </row>
    <row r="57" spans="1:11" ht="120" customHeight="1" x14ac:dyDescent="0.25">
      <c r="A57" s="95"/>
      <c r="B57" s="95"/>
      <c r="C57" s="95"/>
      <c r="D57" s="94" t="s">
        <v>161</v>
      </c>
      <c r="E57" s="95"/>
      <c r="F57" s="96"/>
      <c r="G57" s="95"/>
      <c r="H57" s="95"/>
      <c r="I57" s="95"/>
      <c r="J57" s="95"/>
      <c r="K57" s="95"/>
    </row>
    <row r="58" spans="1:11" ht="22.5" x14ac:dyDescent="0.25">
      <c r="A58" s="93" t="s">
        <v>104</v>
      </c>
      <c r="B58" s="94" t="s">
        <v>12</v>
      </c>
      <c r="C58" s="94" t="s">
        <v>139</v>
      </c>
      <c r="D58" s="94" t="s">
        <v>162</v>
      </c>
      <c r="E58" s="95"/>
      <c r="F58" s="96"/>
      <c r="G58" s="95"/>
      <c r="H58" s="95"/>
      <c r="I58" s="97">
        <v>30</v>
      </c>
      <c r="J58" s="111"/>
      <c r="K58" s="98">
        <f>+ROUND(TRUNC(I58,2)*TRUNC(J58,2),2)</f>
        <v>0</v>
      </c>
    </row>
    <row r="59" spans="1:11" ht="120" customHeight="1" x14ac:dyDescent="0.25">
      <c r="A59" s="95"/>
      <c r="B59" s="95"/>
      <c r="C59" s="95"/>
      <c r="D59" s="94" t="s">
        <v>163</v>
      </c>
      <c r="E59" s="95"/>
      <c r="F59" s="96"/>
      <c r="G59" s="95"/>
      <c r="H59" s="95"/>
      <c r="I59" s="95"/>
      <c r="J59" s="95"/>
      <c r="K59" s="95"/>
    </row>
    <row r="60" spans="1:11" ht="22.5" x14ac:dyDescent="0.25">
      <c r="A60" s="93" t="s">
        <v>105</v>
      </c>
      <c r="B60" s="94" t="s">
        <v>12</v>
      </c>
      <c r="C60" s="94" t="s">
        <v>139</v>
      </c>
      <c r="D60" s="94" t="s">
        <v>164</v>
      </c>
      <c r="E60" s="95"/>
      <c r="F60" s="96"/>
      <c r="G60" s="95"/>
      <c r="H60" s="95"/>
      <c r="I60" s="97">
        <v>30</v>
      </c>
      <c r="J60" s="111"/>
      <c r="K60" s="98">
        <f>+ROUND(TRUNC(I60,2)*TRUNC(J60,2),2)</f>
        <v>0</v>
      </c>
    </row>
    <row r="61" spans="1:11" ht="120" customHeight="1" x14ac:dyDescent="0.25">
      <c r="A61" s="95"/>
      <c r="B61" s="95"/>
      <c r="C61" s="95"/>
      <c r="D61" s="94" t="s">
        <v>165</v>
      </c>
      <c r="E61" s="95"/>
      <c r="F61" s="96"/>
      <c r="G61" s="95"/>
      <c r="H61" s="95"/>
      <c r="I61" s="95"/>
      <c r="J61" s="95"/>
      <c r="K61" s="95"/>
    </row>
    <row r="62" spans="1:11" x14ac:dyDescent="0.25">
      <c r="A62" s="93" t="s">
        <v>106</v>
      </c>
      <c r="B62" s="94" t="s">
        <v>12</v>
      </c>
      <c r="C62" s="94" t="s">
        <v>13</v>
      </c>
      <c r="D62" s="94" t="s">
        <v>166</v>
      </c>
      <c r="E62" s="95"/>
      <c r="F62" s="96"/>
      <c r="G62" s="95"/>
      <c r="H62" s="95"/>
      <c r="I62" s="97">
        <v>1</v>
      </c>
      <c r="J62" s="111"/>
      <c r="K62" s="98">
        <f>+ROUND(TRUNC(I62,2)*TRUNC(J62,2),2)</f>
        <v>0</v>
      </c>
    </row>
    <row r="63" spans="1:11" ht="112.5" x14ac:dyDescent="0.25">
      <c r="A63" s="95"/>
      <c r="B63" s="95"/>
      <c r="C63" s="95"/>
      <c r="D63" s="94" t="s">
        <v>167</v>
      </c>
      <c r="E63" s="95"/>
      <c r="F63" s="96"/>
      <c r="G63" s="95"/>
      <c r="H63" s="95"/>
      <c r="I63" s="95"/>
      <c r="J63" s="95"/>
      <c r="K63" s="95"/>
    </row>
    <row r="64" spans="1:11" ht="33.75" x14ac:dyDescent="0.25">
      <c r="A64" s="95"/>
      <c r="B64" s="95"/>
      <c r="C64" s="95"/>
      <c r="D64" s="95"/>
      <c r="E64" s="94" t="s">
        <v>168</v>
      </c>
      <c r="F64" s="96">
        <v>1</v>
      </c>
      <c r="G64" s="97">
        <v>0</v>
      </c>
      <c r="H64" s="97">
        <v>1</v>
      </c>
      <c r="I64" s="95"/>
      <c r="J64" s="95"/>
      <c r="K64" s="95"/>
    </row>
    <row r="65" spans="1:11" x14ac:dyDescent="0.25">
      <c r="A65" s="93" t="s">
        <v>107</v>
      </c>
      <c r="B65" s="94" t="s">
        <v>12</v>
      </c>
      <c r="C65" s="94" t="s">
        <v>13</v>
      </c>
      <c r="D65" s="94" t="s">
        <v>169</v>
      </c>
      <c r="E65" s="95"/>
      <c r="F65" s="96"/>
      <c r="G65" s="95"/>
      <c r="H65" s="95"/>
      <c r="I65" s="97">
        <v>4</v>
      </c>
      <c r="J65" s="111"/>
      <c r="K65" s="98">
        <f>+ROUND(TRUNC(I65,2)*TRUNC(J65,2),2)</f>
        <v>0</v>
      </c>
    </row>
    <row r="66" spans="1:11" ht="123.75" x14ac:dyDescent="0.25">
      <c r="A66" s="95"/>
      <c r="B66" s="95"/>
      <c r="C66" s="95"/>
      <c r="D66" s="94" t="s">
        <v>170</v>
      </c>
      <c r="E66" s="95"/>
      <c r="F66" s="96"/>
      <c r="G66" s="95"/>
      <c r="H66" s="95"/>
      <c r="I66" s="95"/>
      <c r="J66" s="95"/>
      <c r="K66" s="95"/>
    </row>
    <row r="67" spans="1:11" x14ac:dyDescent="0.25">
      <c r="A67" s="95"/>
      <c r="B67" s="95"/>
      <c r="C67" s="95"/>
      <c r="D67" s="95"/>
      <c r="E67" s="94" t="s">
        <v>119</v>
      </c>
      <c r="F67" s="96">
        <v>4</v>
      </c>
      <c r="G67" s="97">
        <v>0</v>
      </c>
      <c r="H67" s="97">
        <v>4</v>
      </c>
      <c r="I67" s="95"/>
      <c r="J67" s="95"/>
      <c r="K67" s="95"/>
    </row>
    <row r="68" spans="1:11" ht="15" customHeight="1" x14ac:dyDescent="0.25">
      <c r="A68" s="99" t="s">
        <v>108</v>
      </c>
      <c r="B68" s="99" t="s">
        <v>12</v>
      </c>
      <c r="C68" s="99" t="s">
        <v>14</v>
      </c>
      <c r="D68" s="99" t="s">
        <v>171</v>
      </c>
      <c r="E68" s="100"/>
      <c r="F68" s="101"/>
      <c r="G68" s="100"/>
      <c r="H68" s="100"/>
      <c r="I68" s="102">
        <v>1</v>
      </c>
      <c r="J68" s="102">
        <f>+IF(AND(OR(K87&lt;&gt;0,K88&lt;&gt;0),(+ABS(J87)+ABS(J88)=0)),1000,IF(OR(J87&lt;&gt;0,J88&lt;&gt;0),+ROUND(1000*(1+J87+J88),2),1190))</f>
        <v>1190</v>
      </c>
      <c r="K68" s="102">
        <f>+ROUND(TRUNC(I68,2)*TRUNC(J68,2),2)</f>
        <v>1190</v>
      </c>
    </row>
    <row r="69" spans="1:11" ht="123.75" x14ac:dyDescent="0.25">
      <c r="A69" s="95"/>
      <c r="B69" s="95"/>
      <c r="C69" s="95"/>
      <c r="D69" s="94" t="s">
        <v>172</v>
      </c>
      <c r="E69" s="95"/>
      <c r="F69" s="96"/>
      <c r="G69" s="95"/>
      <c r="H69" s="95"/>
      <c r="I69" s="95"/>
      <c r="J69" s="95"/>
      <c r="K69" s="95"/>
    </row>
    <row r="70" spans="1:11" x14ac:dyDescent="0.25">
      <c r="A70" s="95"/>
      <c r="B70" s="103" t="s">
        <v>173</v>
      </c>
      <c r="C70" s="95"/>
      <c r="D70" s="95"/>
      <c r="E70" s="95"/>
      <c r="F70" s="96"/>
      <c r="G70" s="95"/>
      <c r="H70" s="104" t="s">
        <v>15</v>
      </c>
      <c r="I70" s="105"/>
      <c r="J70" s="106"/>
      <c r="K70" s="107">
        <f>SUM(K7:K69)</f>
        <v>1190</v>
      </c>
    </row>
    <row r="71" spans="1:11" x14ac:dyDescent="0.25">
      <c r="A71" s="88" t="s">
        <v>16</v>
      </c>
      <c r="B71" s="88" t="s">
        <v>10</v>
      </c>
      <c r="C71" s="88" t="s">
        <v>11</v>
      </c>
      <c r="D71" s="88" t="s">
        <v>20</v>
      </c>
      <c r="E71" s="89"/>
      <c r="F71" s="90"/>
      <c r="G71" s="89"/>
      <c r="H71" s="89"/>
      <c r="I71" s="91"/>
      <c r="J71" s="92"/>
      <c r="K71" s="92"/>
    </row>
    <row r="72" spans="1:11" x14ac:dyDescent="0.25">
      <c r="A72" s="93" t="s">
        <v>109</v>
      </c>
      <c r="B72" s="94" t="s">
        <v>12</v>
      </c>
      <c r="C72" s="94" t="s">
        <v>13</v>
      </c>
      <c r="D72" s="94" t="s">
        <v>174</v>
      </c>
      <c r="E72" s="95"/>
      <c r="F72" s="96"/>
      <c r="G72" s="95"/>
      <c r="H72" s="95"/>
      <c r="I72" s="97">
        <v>1</v>
      </c>
      <c r="J72" s="111"/>
      <c r="K72" s="98">
        <f>+ROUND(TRUNC(I72,2)*TRUNC(J72,2),2)</f>
        <v>0</v>
      </c>
    </row>
    <row r="73" spans="1:11" ht="309.95" customHeight="1" x14ac:dyDescent="0.25">
      <c r="A73" s="95"/>
      <c r="B73" s="95"/>
      <c r="C73" s="95"/>
      <c r="D73" s="94" t="s">
        <v>175</v>
      </c>
      <c r="E73" s="95"/>
      <c r="F73" s="96"/>
      <c r="G73" s="95"/>
      <c r="H73" s="95"/>
      <c r="I73" s="95"/>
      <c r="J73" s="95"/>
      <c r="K73" s="95"/>
    </row>
    <row r="74" spans="1:11" x14ac:dyDescent="0.25">
      <c r="A74" s="95"/>
      <c r="B74" s="95"/>
      <c r="C74" s="95"/>
      <c r="D74" s="95"/>
      <c r="E74" s="94" t="s">
        <v>11</v>
      </c>
      <c r="F74" s="96">
        <v>1</v>
      </c>
      <c r="G74" s="97">
        <v>0</v>
      </c>
      <c r="H74" s="97">
        <v>1</v>
      </c>
      <c r="I74" s="95"/>
      <c r="J74" s="95"/>
      <c r="K74" s="95"/>
    </row>
    <row r="75" spans="1:11" x14ac:dyDescent="0.25">
      <c r="A75" s="95"/>
      <c r="B75" s="103" t="s">
        <v>173</v>
      </c>
      <c r="C75" s="95"/>
      <c r="D75" s="95"/>
      <c r="E75" s="95"/>
      <c r="F75" s="96"/>
      <c r="G75" s="95"/>
      <c r="H75" s="104" t="s">
        <v>18</v>
      </c>
      <c r="I75" s="105"/>
      <c r="J75" s="106"/>
      <c r="K75" s="107">
        <f>SUM(K72:K74)</f>
        <v>0</v>
      </c>
    </row>
    <row r="76" spans="1:11" x14ac:dyDescent="0.25">
      <c r="A76" s="88" t="s">
        <v>19</v>
      </c>
      <c r="B76" s="88" t="s">
        <v>10</v>
      </c>
      <c r="C76" s="88" t="s">
        <v>11</v>
      </c>
      <c r="D76" s="88" t="s">
        <v>17</v>
      </c>
      <c r="E76" s="89"/>
      <c r="F76" s="90"/>
      <c r="G76" s="89"/>
      <c r="H76" s="89"/>
      <c r="I76" s="91"/>
      <c r="J76" s="92"/>
      <c r="K76" s="92"/>
    </row>
    <row r="77" spans="1:11" x14ac:dyDescent="0.25">
      <c r="A77" s="93" t="s">
        <v>110</v>
      </c>
      <c r="B77" s="94" t="s">
        <v>12</v>
      </c>
      <c r="C77" s="94" t="s">
        <v>13</v>
      </c>
      <c r="D77" s="94" t="s">
        <v>176</v>
      </c>
      <c r="E77" s="95"/>
      <c r="F77" s="96"/>
      <c r="G77" s="95"/>
      <c r="H77" s="95"/>
      <c r="I77" s="97">
        <v>1</v>
      </c>
      <c r="J77" s="111"/>
      <c r="K77" s="98">
        <f>+ROUND(TRUNC(I77,2)*TRUNC(J77,2),2)</f>
        <v>0</v>
      </c>
    </row>
    <row r="78" spans="1:11" ht="258.75" x14ac:dyDescent="0.25">
      <c r="A78" s="95"/>
      <c r="B78" s="95"/>
      <c r="C78" s="95"/>
      <c r="D78" s="94" t="s">
        <v>177</v>
      </c>
      <c r="E78" s="95"/>
      <c r="F78" s="96"/>
      <c r="G78" s="95"/>
      <c r="H78" s="95"/>
      <c r="I78" s="95"/>
      <c r="J78" s="95"/>
      <c r="K78" s="95"/>
    </row>
    <row r="79" spans="1:11" x14ac:dyDescent="0.25">
      <c r="A79" s="95"/>
      <c r="B79" s="95"/>
      <c r="C79" s="95"/>
      <c r="D79" s="95"/>
      <c r="E79" s="94" t="s">
        <v>11</v>
      </c>
      <c r="F79" s="96">
        <v>1</v>
      </c>
      <c r="G79" s="97">
        <v>0</v>
      </c>
      <c r="H79" s="97">
        <v>1</v>
      </c>
      <c r="I79" s="95"/>
      <c r="J79" s="95"/>
      <c r="K79" s="95"/>
    </row>
    <row r="80" spans="1:11" x14ac:dyDescent="0.25">
      <c r="A80" s="95"/>
      <c r="B80" s="103" t="s">
        <v>173</v>
      </c>
      <c r="C80" s="95"/>
      <c r="D80" s="95"/>
      <c r="E80" s="95"/>
      <c r="F80" s="96"/>
      <c r="G80" s="95"/>
      <c r="H80" s="104" t="s">
        <v>21</v>
      </c>
      <c r="I80" s="105"/>
      <c r="J80" s="106"/>
      <c r="K80" s="107">
        <f>SUM(K77:K79)</f>
        <v>0</v>
      </c>
    </row>
    <row r="81" spans="1:11" x14ac:dyDescent="0.25">
      <c r="A81" s="88" t="s">
        <v>22</v>
      </c>
      <c r="B81" s="88" t="s">
        <v>10</v>
      </c>
      <c r="C81" s="88" t="s">
        <v>11</v>
      </c>
      <c r="D81" s="88" t="s">
        <v>23</v>
      </c>
      <c r="E81" s="89"/>
      <c r="F81" s="90"/>
      <c r="G81" s="89"/>
      <c r="H81" s="89"/>
      <c r="I81" s="91"/>
      <c r="J81" s="92"/>
      <c r="K81" s="92"/>
    </row>
    <row r="82" spans="1:11" x14ac:dyDescent="0.25">
      <c r="A82" s="93" t="s">
        <v>111</v>
      </c>
      <c r="B82" s="94" t="s">
        <v>12</v>
      </c>
      <c r="C82" s="94" t="s">
        <v>11</v>
      </c>
      <c r="D82" s="94" t="s">
        <v>23</v>
      </c>
      <c r="E82" s="95"/>
      <c r="F82" s="96"/>
      <c r="G82" s="95"/>
      <c r="H82" s="95"/>
      <c r="I82" s="97">
        <v>1</v>
      </c>
      <c r="J82" s="111"/>
      <c r="K82" s="98">
        <f>+ROUND(TRUNC(I82,2)*TRUNC(J82,2),2)</f>
        <v>0</v>
      </c>
    </row>
    <row r="83" spans="1:11" ht="168.75" x14ac:dyDescent="0.25">
      <c r="A83" s="95"/>
      <c r="B83" s="95"/>
      <c r="C83" s="95"/>
      <c r="D83" s="94" t="s">
        <v>178</v>
      </c>
      <c r="E83" s="95"/>
      <c r="F83" s="96"/>
      <c r="G83" s="95"/>
      <c r="H83" s="95"/>
      <c r="I83" s="95"/>
      <c r="J83" s="95"/>
      <c r="K83" s="95"/>
    </row>
    <row r="84" spans="1:11" x14ac:dyDescent="0.25">
      <c r="A84" s="95"/>
      <c r="B84" s="95"/>
      <c r="C84" s="95"/>
      <c r="D84" s="95"/>
      <c r="E84" s="94" t="s">
        <v>11</v>
      </c>
      <c r="F84" s="96">
        <v>1</v>
      </c>
      <c r="G84" s="97">
        <v>0</v>
      </c>
      <c r="H84" s="97">
        <v>1</v>
      </c>
      <c r="I84" s="95"/>
      <c r="J84" s="95"/>
      <c r="K84" s="95"/>
    </row>
    <row r="85" spans="1:11" x14ac:dyDescent="0.25">
      <c r="A85" s="95"/>
      <c r="B85" s="103" t="s">
        <v>173</v>
      </c>
      <c r="C85" s="95"/>
      <c r="D85" s="95"/>
      <c r="E85" s="95"/>
      <c r="F85" s="96"/>
      <c r="G85" s="95"/>
      <c r="H85" s="104" t="s">
        <v>24</v>
      </c>
      <c r="I85" s="105"/>
      <c r="J85" s="106"/>
      <c r="K85" s="107">
        <f>SUM(K82:K84)</f>
        <v>0</v>
      </c>
    </row>
    <row r="86" spans="1:11" ht="15" customHeight="1" x14ac:dyDescent="0.25">
      <c r="A86" s="108"/>
      <c r="B86" s="103" t="s">
        <v>173</v>
      </c>
      <c r="C86" s="108"/>
      <c r="D86" s="77"/>
      <c r="E86" s="78"/>
      <c r="F86" s="78"/>
      <c r="G86" s="78"/>
      <c r="H86" s="79" t="s">
        <v>25</v>
      </c>
      <c r="I86" s="70"/>
      <c r="J86" s="82"/>
      <c r="K86" s="107">
        <f>+K85+K80+K75+K70</f>
        <v>1190</v>
      </c>
    </row>
    <row r="87" spans="1:11" ht="15" customHeight="1" x14ac:dyDescent="0.25">
      <c r="A87" s="108"/>
      <c r="B87" s="103" t="s">
        <v>173</v>
      </c>
      <c r="C87" s="108"/>
      <c r="D87" s="132" t="s">
        <v>179</v>
      </c>
      <c r="E87" s="132"/>
      <c r="F87" s="132"/>
      <c r="G87" s="132"/>
      <c r="H87" s="133"/>
      <c r="I87" s="3" t="str">
        <f>+IF(AND($K$86&gt;0,LEN(K87)&lt;=0,LEN(J87)&lt;=0),"13 %",IF(AND($K$86&gt;0,K87&gt;0,LEN(J87)&lt;=0),+(K87/$K$86),""))</f>
        <v>13 %</v>
      </c>
      <c r="J87" s="83"/>
      <c r="K87" s="112"/>
    </row>
    <row r="88" spans="1:11" ht="15" customHeight="1" x14ac:dyDescent="0.25">
      <c r="A88" s="108"/>
      <c r="B88" s="103" t="s">
        <v>173</v>
      </c>
      <c r="C88" s="108"/>
      <c r="D88" s="134" t="s">
        <v>180</v>
      </c>
      <c r="E88" s="134"/>
      <c r="F88" s="134"/>
      <c r="G88" s="134"/>
      <c r="H88" s="135"/>
      <c r="I88" s="5" t="str">
        <f>+IF(AND($K$86&gt;0,LEN(K88)&lt;=0,LEN(J88)&lt;=0)," 6 %",IF(AND($K$86&gt;0,K88&gt;0,LEN(J88)&lt;=0),+(K88/$K$86),""))</f>
        <v xml:space="preserve"> 6 %</v>
      </c>
      <c r="J88" s="84"/>
      <c r="K88" s="112"/>
    </row>
    <row r="89" spans="1:11" ht="35.1" customHeight="1" x14ac:dyDescent="0.25">
      <c r="A89" s="108"/>
      <c r="B89" s="103" t="s">
        <v>173</v>
      </c>
      <c r="C89" s="108"/>
      <c r="D89" s="132" t="s">
        <v>30</v>
      </c>
      <c r="E89" s="132"/>
      <c r="F89" s="132"/>
      <c r="G89" s="132"/>
      <c r="H89" s="133"/>
      <c r="I89" s="6"/>
      <c r="J89" s="7"/>
      <c r="K89" s="109" t="str">
        <f>IF(COUNTA(J7:J82)&lt;22,"hay partidas sin ofertar",IF(AND(LEN(I87)+LEN(I88)&gt;0,LEN(J87)+LEN(J88)&gt;0),"ERROR: revisar % GG-BI incluidos",IF(ABS(J87)+ABS(J88)&gt;0,K86,IF(ROUND(SUM(K86:K88),2)=K86+K87+K88,SUM(K86:K88),"revisar G.G.-B.I. ofertados"))))</f>
        <v>hay partidas sin ofertar</v>
      </c>
    </row>
    <row r="91" spans="1:11" ht="67.5" customHeight="1" x14ac:dyDescent="0.25">
      <c r="A91" s="128" t="s">
        <v>181</v>
      </c>
      <c r="B91" s="128"/>
      <c r="C91" s="128"/>
      <c r="D91" s="128"/>
      <c r="E91" s="128"/>
      <c r="F91" s="128"/>
      <c r="G91" s="128"/>
      <c r="H91" s="128"/>
      <c r="I91" s="128"/>
      <c r="J91" s="128"/>
      <c r="K91" s="128"/>
    </row>
    <row r="92" spans="1:11" ht="15" customHeight="1" x14ac:dyDescent="0.25">
      <c r="A92" s="128" t="s">
        <v>182</v>
      </c>
      <c r="B92" s="128"/>
      <c r="C92" s="128"/>
      <c r="D92" s="128"/>
      <c r="E92" s="128"/>
      <c r="F92" s="128"/>
      <c r="G92" s="128"/>
      <c r="H92" s="128"/>
      <c r="I92" s="128"/>
      <c r="J92" s="128"/>
      <c r="K92" s="128"/>
    </row>
    <row r="93" spans="1:11" ht="15" customHeight="1" x14ac:dyDescent="0.25">
      <c r="A93" s="129" t="s">
        <v>183</v>
      </c>
      <c r="B93" s="129"/>
      <c r="C93" s="129"/>
      <c r="D93" s="129"/>
      <c r="E93" s="129"/>
      <c r="F93" s="129"/>
      <c r="G93" s="129"/>
      <c r="H93" s="129"/>
      <c r="I93" s="129"/>
      <c r="J93" s="129"/>
      <c r="K93" s="129"/>
    </row>
    <row r="94" spans="1:11" x14ac:dyDescent="0.25">
      <c r="A94" s="80"/>
      <c r="B94" s="80"/>
      <c r="C94" s="80"/>
      <c r="D94" s="80"/>
      <c r="E94" s="80"/>
      <c r="F94" s="80"/>
      <c r="G94" s="80"/>
      <c r="H94" s="80"/>
      <c r="I94" s="80"/>
      <c r="J94" s="80"/>
      <c r="K94" s="80"/>
    </row>
    <row r="95" spans="1:11" x14ac:dyDescent="0.25">
      <c r="A95" s="1"/>
      <c r="B95" s="1"/>
      <c r="C95" s="1"/>
      <c r="D95" s="1"/>
      <c r="E95" s="1"/>
      <c r="F95" s="1"/>
      <c r="G95" s="1"/>
      <c r="H95" s="8"/>
      <c r="I95" s="1"/>
      <c r="J95" s="9"/>
      <c r="K95" s="9"/>
    </row>
    <row r="96" spans="1:11" x14ac:dyDescent="0.25">
      <c r="A96" s="1"/>
      <c r="B96" s="1"/>
      <c r="C96" s="1"/>
      <c r="D96" s="1"/>
      <c r="E96" s="1"/>
      <c r="F96" s="1"/>
      <c r="G96" s="1"/>
      <c r="H96" s="8"/>
      <c r="I96" s="1"/>
      <c r="J96" s="9"/>
      <c r="K96" s="9"/>
    </row>
    <row r="97" spans="1:11" x14ac:dyDescent="0.25">
      <c r="A97" s="1"/>
      <c r="B97" s="1"/>
      <c r="C97" s="1"/>
      <c r="D97" s="1"/>
      <c r="E97" s="1"/>
      <c r="F97" s="1"/>
      <c r="G97" s="1"/>
      <c r="H97" s="8"/>
      <c r="I97" s="1"/>
      <c r="J97" s="9"/>
      <c r="K97" s="9"/>
    </row>
    <row r="98" spans="1:11" x14ac:dyDescent="0.25">
      <c r="A98" s="10" t="s">
        <v>31</v>
      </c>
      <c r="B98" s="130"/>
      <c r="C98" s="130"/>
      <c r="D98" s="130"/>
      <c r="E98" s="130"/>
      <c r="F98" s="130"/>
      <c r="G98" s="130"/>
      <c r="H98" s="130"/>
      <c r="I98" s="130"/>
      <c r="J98" s="130"/>
      <c r="K98" s="9"/>
    </row>
    <row r="99" spans="1:11" x14ac:dyDescent="0.25">
      <c r="A99" s="1"/>
      <c r="B99" s="1"/>
      <c r="C99" s="1"/>
      <c r="D99" s="1"/>
      <c r="E99" s="1"/>
      <c r="F99" s="1"/>
      <c r="G99" s="1"/>
      <c r="H99" s="1"/>
      <c r="I99" s="1"/>
      <c r="J99" s="11"/>
      <c r="K99" s="1"/>
    </row>
    <row r="100" spans="1:11" x14ac:dyDescent="0.25">
      <c r="A100" s="1"/>
      <c r="B100" s="1"/>
      <c r="C100" s="1"/>
      <c r="D100" s="1"/>
      <c r="E100" s="1"/>
      <c r="F100" s="1"/>
      <c r="G100" s="1"/>
      <c r="H100" s="1"/>
      <c r="I100" s="1"/>
      <c r="J100" s="1"/>
      <c r="K100" s="1"/>
    </row>
    <row r="101" spans="1:11" ht="37.5" customHeight="1" x14ac:dyDescent="0.25">
      <c r="A101" s="131" t="s">
        <v>32</v>
      </c>
      <c r="B101" s="131"/>
      <c r="C101" s="131"/>
      <c r="D101" s="131"/>
      <c r="E101" s="131"/>
      <c r="F101" s="131"/>
      <c r="G101" s="131"/>
      <c r="H101" s="131"/>
      <c r="I101" s="131"/>
      <c r="J101" s="131"/>
      <c r="K101" s="131"/>
    </row>
    <row r="102" spans="1:11" x14ac:dyDescent="0.25">
      <c r="A102" s="1"/>
      <c r="B102" s="1"/>
      <c r="C102" s="1"/>
      <c r="D102" s="1"/>
      <c r="E102" s="85"/>
      <c r="F102" s="9"/>
      <c r="G102" s="9"/>
      <c r="H102" s="9"/>
      <c r="I102" s="9"/>
      <c r="J102" s="9"/>
      <c r="K102" s="9"/>
    </row>
  </sheetData>
  <sheetProtection algorithmName="SHA-512" hashValue="5ltDsHCF6tK2JgGNyFlhSE8wC3KNlSI4mnv9QJNab7eK+CTFshEAiyXHrK+6u8tUTl3z0Cu0Vk+VvtcTk7dhPg==" saltValue="p8LyITRjJGm0PFU0qSWXjw==" spinCount="100000" sheet="1" objects="1" scenarios="1" selectLockedCells="1"/>
  <mergeCells count="9">
    <mergeCell ref="A1:K1"/>
    <mergeCell ref="A92:K92"/>
    <mergeCell ref="A93:K93"/>
    <mergeCell ref="B98:J98"/>
    <mergeCell ref="A101:K101"/>
    <mergeCell ref="D87:H87"/>
    <mergeCell ref="D88:H88"/>
    <mergeCell ref="D89:H89"/>
    <mergeCell ref="A91:K91"/>
  </mergeCells>
  <conditionalFormatting sqref="K87:K88">
    <cfRule type="expression" dxfId="1" priority="1">
      <formula>LEN(J87)+LEN(J88)&gt;0</formula>
    </cfRule>
  </conditionalFormatting>
  <printOptions horizontalCentered="1"/>
  <pageMargins left="0.70866141732283472" right="0.51181102362204722" top="0.74803149606299213" bottom="0.74803149606299213" header="0.31496062992125984" footer="0.31496062992125984"/>
  <pageSetup paperSize="9" scale="70" fitToHeight="25" orientation="portrait" r:id="rId1"/>
  <headerFooter>
    <oddFooter>&amp;R&amp;P  /  &amp;N</oddFooter>
  </headerFooter>
  <ignoredErrors>
    <ignoredError sqref="A6:A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29A47F-F6F2-4625-8E1E-3D6F371A8C1E}">
  <dimension ref="A3:J84"/>
  <sheetViews>
    <sheetView workbookViewId="0">
      <pane ySplit="6" topLeftCell="A7" activePane="bottomLeft" state="frozen"/>
      <selection pane="bottomLeft" activeCell="G6" sqref="G6"/>
    </sheetView>
  </sheetViews>
  <sheetFormatPr baseColWidth="10" defaultRowHeight="15" x14ac:dyDescent="0.25"/>
  <cols>
    <col min="1" max="1" width="11.42578125" style="1"/>
    <col min="2" max="2" width="8.7109375" style="1" customWidth="1"/>
    <col min="3" max="3" width="5.7109375" style="1" customWidth="1"/>
    <col min="4" max="4" width="20.7109375" style="1" customWidth="1"/>
    <col min="5" max="5" width="14.85546875" style="1" customWidth="1"/>
    <col min="6" max="6" width="11.42578125" style="1"/>
    <col min="7" max="7" width="15.7109375" style="1" customWidth="1"/>
    <col min="8" max="8" width="23.5703125" style="1" customWidth="1"/>
    <col min="9" max="16384" width="11.42578125" style="1"/>
  </cols>
  <sheetData>
    <row r="3" spans="1:10" ht="18.75" x14ac:dyDescent="0.3">
      <c r="A3" s="29" t="s">
        <v>54</v>
      </c>
    </row>
    <row r="4" spans="1:10" ht="18.75" x14ac:dyDescent="0.3">
      <c r="A4" s="29"/>
    </row>
    <row r="5" spans="1:10" x14ac:dyDescent="0.25">
      <c r="F5" s="30" t="s">
        <v>6</v>
      </c>
      <c r="G5" s="31" t="s">
        <v>7</v>
      </c>
      <c r="H5" s="32"/>
      <c r="I5" s="12"/>
      <c r="J5" s="12"/>
    </row>
    <row r="6" spans="1:10" ht="30" customHeight="1" x14ac:dyDescent="0.25">
      <c r="A6" s="81" t="s">
        <v>108</v>
      </c>
      <c r="B6" s="73" t="s">
        <v>12</v>
      </c>
      <c r="C6" s="73" t="s">
        <v>14</v>
      </c>
      <c r="D6" s="81" t="s">
        <v>171</v>
      </c>
      <c r="E6" s="33"/>
      <c r="F6" s="34">
        <v>1</v>
      </c>
      <c r="G6" s="35">
        <v>1000</v>
      </c>
      <c r="H6" s="36"/>
      <c r="I6" s="12"/>
      <c r="J6" s="12"/>
    </row>
    <row r="7" spans="1:10" x14ac:dyDescent="0.25">
      <c r="A7" s="12"/>
      <c r="B7" s="12"/>
      <c r="C7" s="12"/>
      <c r="D7" s="12"/>
      <c r="E7" s="12"/>
      <c r="F7" s="12"/>
      <c r="G7" s="12"/>
      <c r="H7" s="12"/>
      <c r="I7" s="12"/>
      <c r="J7" s="12"/>
    </row>
    <row r="9" spans="1:10" ht="18.75" x14ac:dyDescent="0.3">
      <c r="A9" s="29" t="s">
        <v>55</v>
      </c>
      <c r="B9" s="29" t="s">
        <v>56</v>
      </c>
    </row>
    <row r="11" spans="1:10" x14ac:dyDescent="0.25">
      <c r="B11" s="37" t="s">
        <v>57</v>
      </c>
    </row>
    <row r="13" spans="1:10" x14ac:dyDescent="0.25">
      <c r="B13" s="12"/>
      <c r="C13" s="12"/>
      <c r="D13" s="12"/>
      <c r="F13" s="38" t="s">
        <v>6</v>
      </c>
      <c r="G13" s="39" t="s">
        <v>7</v>
      </c>
      <c r="H13" s="40" t="s">
        <v>8</v>
      </c>
    </row>
    <row r="14" spans="1:10" ht="15" customHeight="1" x14ac:dyDescent="0.25">
      <c r="B14" s="13"/>
      <c r="C14" s="13"/>
      <c r="D14" s="136" t="s">
        <v>28</v>
      </c>
      <c r="E14" s="137"/>
      <c r="F14" s="41" t="s">
        <v>58</v>
      </c>
      <c r="G14" s="42"/>
      <c r="H14" s="43" t="s">
        <v>59</v>
      </c>
    </row>
    <row r="15" spans="1:10" ht="15" customHeight="1" x14ac:dyDescent="0.25">
      <c r="B15" s="13"/>
      <c r="C15" s="13"/>
      <c r="D15" s="136" t="s">
        <v>29</v>
      </c>
      <c r="E15" s="137"/>
      <c r="F15" s="41" t="s">
        <v>60</v>
      </c>
      <c r="G15" s="44"/>
      <c r="H15" s="45" t="s">
        <v>59</v>
      </c>
    </row>
    <row r="16" spans="1:10" x14ac:dyDescent="0.25">
      <c r="B16" s="12"/>
      <c r="C16" s="12"/>
      <c r="D16" s="12"/>
    </row>
    <row r="17" spans="1:10" x14ac:dyDescent="0.25">
      <c r="B17" s="1" t="s">
        <v>61</v>
      </c>
    </row>
    <row r="19" spans="1:10" x14ac:dyDescent="0.25">
      <c r="F19" s="38" t="s">
        <v>6</v>
      </c>
      <c r="G19" s="39" t="s">
        <v>7</v>
      </c>
      <c r="H19" s="46" t="s">
        <v>8</v>
      </c>
    </row>
    <row r="20" spans="1:10" x14ac:dyDescent="0.25">
      <c r="A20" s="47" t="str">
        <f>A6</f>
        <v>01_19</v>
      </c>
      <c r="B20" s="34" t="str">
        <f>$B$6</f>
        <v>Partida</v>
      </c>
      <c r="C20" s="34" t="str">
        <f>$C$6</f>
        <v>PA</v>
      </c>
      <c r="D20" s="48" t="str">
        <f>$D$6</f>
        <v>INFRAESTRUCTURAS Y MODIFICACIONES (#)</v>
      </c>
      <c r="E20" s="49"/>
      <c r="F20" s="34">
        <f>$F$6</f>
        <v>1</v>
      </c>
      <c r="G20" s="35">
        <f>+ROUND(ROUND($G$6,2)*1.19,2)</f>
        <v>1190</v>
      </c>
      <c r="H20" s="35">
        <f>+ROUND(+F20*ROUND(G20,2),2)</f>
        <v>1190</v>
      </c>
    </row>
    <row r="24" spans="1:10" ht="18.75" x14ac:dyDescent="0.3">
      <c r="A24" s="29" t="s">
        <v>62</v>
      </c>
      <c r="B24" s="29" t="s">
        <v>63</v>
      </c>
    </row>
    <row r="26" spans="1:10" x14ac:dyDescent="0.25">
      <c r="B26" s="37" t="s">
        <v>64</v>
      </c>
    </row>
    <row r="28" spans="1:10" x14ac:dyDescent="0.25">
      <c r="F28" s="38" t="s">
        <v>6</v>
      </c>
      <c r="G28" s="39" t="s">
        <v>7</v>
      </c>
      <c r="H28" s="40" t="s">
        <v>8</v>
      </c>
    </row>
    <row r="29" spans="1:10" ht="15" customHeight="1" x14ac:dyDescent="0.25">
      <c r="B29" s="13"/>
      <c r="C29" s="13"/>
      <c r="D29" s="136" t="s">
        <v>28</v>
      </c>
      <c r="E29" s="137"/>
      <c r="F29" s="50" t="s">
        <v>65</v>
      </c>
      <c r="G29" s="42"/>
      <c r="H29" s="43" t="s">
        <v>66</v>
      </c>
    </row>
    <row r="30" spans="1:10" ht="15" customHeight="1" x14ac:dyDescent="0.25">
      <c r="B30" s="13"/>
      <c r="C30" s="13"/>
      <c r="D30" s="136" t="s">
        <v>29</v>
      </c>
      <c r="E30" s="137"/>
      <c r="F30" s="50" t="s">
        <v>67</v>
      </c>
      <c r="G30" s="44"/>
      <c r="H30" s="45" t="s">
        <v>68</v>
      </c>
    </row>
    <row r="31" spans="1:10" x14ac:dyDescent="0.25">
      <c r="A31" s="51"/>
      <c r="B31" s="51"/>
      <c r="C31" s="51"/>
      <c r="D31" s="51"/>
      <c r="E31" s="52"/>
      <c r="F31" s="53"/>
      <c r="G31" s="54"/>
      <c r="H31" s="55"/>
      <c r="I31" s="23"/>
      <c r="J31" s="23"/>
    </row>
    <row r="32" spans="1:10" x14ac:dyDescent="0.25">
      <c r="A32" s="51"/>
      <c r="B32" s="56" t="s">
        <v>69</v>
      </c>
      <c r="C32" s="51"/>
      <c r="D32" s="51"/>
      <c r="E32" s="52"/>
      <c r="F32" s="53"/>
      <c r="G32" s="54"/>
      <c r="H32" s="55"/>
      <c r="I32" s="23"/>
      <c r="J32" s="23"/>
    </row>
    <row r="34" spans="1:8" x14ac:dyDescent="0.25">
      <c r="B34" s="1" t="s">
        <v>70</v>
      </c>
    </row>
    <row r="36" spans="1:8" x14ac:dyDescent="0.25">
      <c r="F36" s="38" t="s">
        <v>6</v>
      </c>
      <c r="G36" s="39" t="s">
        <v>7</v>
      </c>
      <c r="H36" s="46" t="s">
        <v>8</v>
      </c>
    </row>
    <row r="37" spans="1:8" x14ac:dyDescent="0.25">
      <c r="A37" s="47" t="str">
        <f>+A6</f>
        <v>01_19</v>
      </c>
      <c r="B37" s="34" t="str">
        <f>$B$6</f>
        <v>Partida</v>
      </c>
      <c r="C37" s="34" t="str">
        <f>$C$6</f>
        <v>PA</v>
      </c>
      <c r="D37" s="48" t="str">
        <f>$D$6</f>
        <v>INFRAESTRUCTURAS Y MODIFICACIONES (#)</v>
      </c>
      <c r="E37" s="49"/>
      <c r="F37" s="34">
        <f>$F$6</f>
        <v>1</v>
      </c>
      <c r="G37" s="35">
        <f>+ROUND($G$6,2)</f>
        <v>1000</v>
      </c>
      <c r="H37" s="35">
        <f>+ROUND(+F37*ROUND(G37,2),2)</f>
        <v>1000</v>
      </c>
    </row>
    <row r="41" spans="1:8" ht="18.75" x14ac:dyDescent="0.3">
      <c r="A41" s="29" t="s">
        <v>71</v>
      </c>
      <c r="B41" s="29" t="s">
        <v>72</v>
      </c>
    </row>
    <row r="43" spans="1:8" x14ac:dyDescent="0.25">
      <c r="B43" s="37" t="s">
        <v>73</v>
      </c>
    </row>
    <row r="46" spans="1:8" x14ac:dyDescent="0.25">
      <c r="F46" s="38" t="s">
        <v>6</v>
      </c>
      <c r="G46" s="39" t="s">
        <v>7</v>
      </c>
      <c r="H46" s="40" t="s">
        <v>8</v>
      </c>
    </row>
    <row r="47" spans="1:8" ht="15" customHeight="1" x14ac:dyDescent="0.25">
      <c r="B47" s="13"/>
      <c r="C47" s="13"/>
      <c r="D47" s="136" t="s">
        <v>28</v>
      </c>
      <c r="E47" s="137"/>
      <c r="F47" s="50"/>
      <c r="G47" s="57" t="s">
        <v>74</v>
      </c>
      <c r="H47" s="43" t="s">
        <v>59</v>
      </c>
    </row>
    <row r="48" spans="1:8" ht="15" customHeight="1" x14ac:dyDescent="0.25">
      <c r="B48" s="13"/>
      <c r="C48" s="13"/>
      <c r="D48" s="136" t="s">
        <v>29</v>
      </c>
      <c r="E48" s="137"/>
      <c r="F48" s="50"/>
      <c r="G48" s="58" t="s">
        <v>75</v>
      </c>
      <c r="H48" s="45" t="s">
        <v>59</v>
      </c>
    </row>
    <row r="50" spans="1:10" x14ac:dyDescent="0.25">
      <c r="A50" s="1" t="s">
        <v>76</v>
      </c>
    </row>
    <row r="52" spans="1:10" x14ac:dyDescent="0.25">
      <c r="F52" s="38" t="s">
        <v>6</v>
      </c>
      <c r="G52" s="39" t="s">
        <v>7</v>
      </c>
      <c r="H52" s="46" t="s">
        <v>8</v>
      </c>
    </row>
    <row r="53" spans="1:10" x14ac:dyDescent="0.25">
      <c r="A53" s="47" t="str">
        <f>+A6</f>
        <v>01_19</v>
      </c>
      <c r="B53" s="34" t="str">
        <f>$B$6</f>
        <v>Partida</v>
      </c>
      <c r="C53" s="34" t="str">
        <f>$C$6</f>
        <v>PA</v>
      </c>
      <c r="D53" s="48" t="str">
        <f>$D$6</f>
        <v>INFRAESTRUCTURAS Y MODIFICACIONES (#)</v>
      </c>
      <c r="E53" s="49"/>
      <c r="F53" s="34">
        <f>$F$6</f>
        <v>1</v>
      </c>
      <c r="G53" s="59" t="str">
        <f>+$G$6&amp;" + XX % + YY %"</f>
        <v>1000 + XX % + YY %</v>
      </c>
      <c r="H53" s="60" t="str">
        <f>+$G$6&amp;" + XX % + YY %  *  CanPres"</f>
        <v>1000 + XX % + YY %  *  CanPres</v>
      </c>
    </row>
    <row r="58" spans="1:10" ht="23.25" x14ac:dyDescent="0.35">
      <c r="A58" s="61" t="s">
        <v>77</v>
      </c>
    </row>
    <row r="60" spans="1:10" x14ac:dyDescent="0.25">
      <c r="B60" s="1" t="s">
        <v>78</v>
      </c>
    </row>
    <row r="63" spans="1:10" x14ac:dyDescent="0.25">
      <c r="F63" s="38" t="s">
        <v>6</v>
      </c>
      <c r="G63" s="39" t="s">
        <v>7</v>
      </c>
      <c r="H63" s="40" t="s">
        <v>8</v>
      </c>
    </row>
    <row r="64" spans="1:10" x14ac:dyDescent="0.25">
      <c r="B64" s="13"/>
      <c r="C64" s="13"/>
      <c r="D64" s="136" t="s">
        <v>28</v>
      </c>
      <c r="E64" s="137"/>
      <c r="F64" s="50"/>
      <c r="G64" s="62">
        <v>0.1</v>
      </c>
      <c r="H64" s="43"/>
      <c r="J64" s="11"/>
    </row>
    <row r="65" spans="1:10" x14ac:dyDescent="0.25">
      <c r="B65" s="13"/>
      <c r="C65" s="13"/>
      <c r="D65" s="136" t="s">
        <v>29</v>
      </c>
      <c r="E65" s="137"/>
      <c r="F65" s="50"/>
      <c r="G65" s="63">
        <v>0.05</v>
      </c>
      <c r="H65" s="45"/>
    </row>
    <row r="67" spans="1:10" x14ac:dyDescent="0.25">
      <c r="A67" s="1" t="s">
        <v>79</v>
      </c>
    </row>
    <row r="69" spans="1:10" x14ac:dyDescent="0.25">
      <c r="F69" s="38" t="s">
        <v>6</v>
      </c>
      <c r="G69" s="39" t="s">
        <v>7</v>
      </c>
      <c r="H69" s="46" t="s">
        <v>8</v>
      </c>
    </row>
    <row r="70" spans="1:10" x14ac:dyDescent="0.25">
      <c r="A70" s="47" t="str">
        <f>A6</f>
        <v>01_19</v>
      </c>
      <c r="B70" s="34" t="str">
        <f>$B$6</f>
        <v>Partida</v>
      </c>
      <c r="C70" s="34" t="str">
        <f>$C$6</f>
        <v>PA</v>
      </c>
      <c r="D70" s="48" t="str">
        <f>$D$6</f>
        <v>INFRAESTRUCTURAS Y MODIFICACIONES (#)</v>
      </c>
      <c r="E70" s="49"/>
      <c r="F70" s="64">
        <f>$F$6</f>
        <v>1</v>
      </c>
      <c r="G70" s="65">
        <f>+$G$6*(1+$G$64+$G$65)</f>
        <v>1150.0000000000002</v>
      </c>
      <c r="H70" s="66">
        <f t="shared" ref="H70" si="0">+ROUND(+F70*ROUND(G70,2),2)</f>
        <v>1150</v>
      </c>
      <c r="J70" s="67" t="str">
        <f>+ROUND($G$70,2)&amp;" = "&amp;ROUND(G6,2)&amp;" + "&amp;100*$G$64&amp;" % G.G. + "&amp;100*$G$65&amp;" % B.I."</f>
        <v>1150 = 1000 + 10 % G.G. + 5 % B.I.</v>
      </c>
    </row>
    <row r="71" spans="1:10" x14ac:dyDescent="0.25">
      <c r="J71" s="67"/>
    </row>
    <row r="74" spans="1:10" x14ac:dyDescent="0.25">
      <c r="A74" s="37" t="s">
        <v>80</v>
      </c>
    </row>
    <row r="75" spans="1:10" x14ac:dyDescent="0.25">
      <c r="A75" s="37"/>
    </row>
    <row r="76" spans="1:10" x14ac:dyDescent="0.25">
      <c r="A76" s="68" t="s">
        <v>81</v>
      </c>
    </row>
    <row r="77" spans="1:10" x14ac:dyDescent="0.25">
      <c r="A77" s="68" t="s">
        <v>82</v>
      </c>
    </row>
    <row r="78" spans="1:10" x14ac:dyDescent="0.25">
      <c r="A78" s="68" t="s">
        <v>83</v>
      </c>
    </row>
    <row r="79" spans="1:10" x14ac:dyDescent="0.25">
      <c r="A79" s="68" t="s">
        <v>84</v>
      </c>
    </row>
    <row r="82" spans="4:7" x14ac:dyDescent="0.25">
      <c r="D82" s="2" t="s">
        <v>85</v>
      </c>
      <c r="E82" s="3" t="s">
        <v>11</v>
      </c>
      <c r="F82" s="42">
        <v>0.01</v>
      </c>
      <c r="G82" s="74">
        <v>15345.29</v>
      </c>
    </row>
    <row r="83" spans="4:7" x14ac:dyDescent="0.25">
      <c r="D83" s="4" t="s">
        <v>86</v>
      </c>
      <c r="E83" s="5">
        <v>5.9964006897887688E-2</v>
      </c>
      <c r="F83" s="44"/>
      <c r="G83" s="75" t="s">
        <v>87</v>
      </c>
    </row>
    <row r="84" spans="4:7" ht="22.5" x14ac:dyDescent="0.25">
      <c r="D84" s="69" t="s">
        <v>88</v>
      </c>
      <c r="E84" s="70"/>
      <c r="F84" s="71"/>
      <c r="G84" s="72" t="s">
        <v>89</v>
      </c>
    </row>
  </sheetData>
  <sheetProtection algorithmName="SHA-512" hashValue="wcxHTY0zjKtuofTIqDS6wWIzJwO7Ft4HRNcabdS5hTnhSRjxm5ikPyU3gZPYhr8mvVvo2bhKfv+ToJZOaFiRyw==" saltValue="nlg9dJMkWfbKCGVaB+zllw==" spinCount="100000" sheet="1" objects="1" scenarios="1" selectLockedCells="1" selectUnlockedCells="1"/>
  <mergeCells count="8">
    <mergeCell ref="D64:E64"/>
    <mergeCell ref="D65:E65"/>
    <mergeCell ref="D14:E14"/>
    <mergeCell ref="D15:E15"/>
    <mergeCell ref="D29:E29"/>
    <mergeCell ref="D30:E30"/>
    <mergeCell ref="D47:E47"/>
    <mergeCell ref="D48:E48"/>
  </mergeCells>
  <conditionalFormatting sqref="G82:G83">
    <cfRule type="expression" dxfId="0" priority="1">
      <formula>LEN(F82)+LEN(F83)&gt;0</formula>
    </cfRule>
  </conditionalFormatting>
  <pageMargins left="0.7" right="0.7" top="0.75" bottom="0.75" header="0.3" footer="0.3"/>
  <ignoredErrors>
    <ignoredError sqref="F14:F1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Anexo I pag 1 oferta</vt:lpstr>
      <vt:lpstr>Anexo I Tabla Desglose Precio</vt:lpstr>
      <vt:lpstr>COMO OFERTAR PARTIDAS FIJAS</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2026-03-17T11:39:12Z</cp:lastPrinted>
  <dcterms:created xsi:type="dcterms:W3CDTF">2026-02-18T12:05:34Z</dcterms:created>
  <dcterms:modified xsi:type="dcterms:W3CDTF">2026-03-17T12:54:48Z</dcterms:modified>
</cp:coreProperties>
</file>