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2 PRÓXIMO COMITE\C S-01391-2026 - Sustitución paneles techo Teatro Monumental Madrid(NV)\2 Doc def\"/>
    </mc:Choice>
  </mc:AlternateContent>
  <xr:revisionPtr revIDLastSave="0" documentId="13_ncr:1_{85192A21-7384-4090-A1A4-9841A7DEEF05}"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Precio'!$A$6:$H$65</definedName>
    <definedName name="_xlnm.Print_Area" localSheetId="0">'Anexo I pag 1 oferta'!$A$3:$I$56</definedName>
    <definedName name="_xlnm.Print_Area" localSheetId="1">'Anexo I Tabla Desglose Precio'!$A$7:$H$71</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0" i="4" l="1"/>
  <c r="H56" i="4"/>
  <c r="H52" i="4"/>
  <c r="H48" i="4"/>
  <c r="H46" i="4"/>
  <c r="H44" i="4"/>
  <c r="H42" i="4"/>
  <c r="H40" i="4"/>
  <c r="H38" i="4"/>
  <c r="H36" i="4"/>
  <c r="H34" i="4"/>
  <c r="H32" i="4"/>
  <c r="H30" i="4"/>
  <c r="H28" i="4"/>
  <c r="H26" i="4"/>
  <c r="H24" i="4"/>
  <c r="H22" i="4"/>
  <c r="H20" i="4"/>
  <c r="H18" i="4"/>
  <c r="H16" i="4"/>
  <c r="H14" i="4"/>
  <c r="H12" i="4"/>
  <c r="H10" i="4"/>
  <c r="H8" i="4"/>
  <c r="H50" i="4" l="1"/>
  <c r="H54" i="4"/>
  <c r="H62" i="4" l="1"/>
  <c r="H58" i="4"/>
  <c r="H63" i="4" l="1"/>
  <c r="H64" i="4" s="1"/>
  <c r="F64" i="4" s="1"/>
  <c r="H65" i="4" l="1"/>
  <c r="F65" i="4" s="1"/>
  <c r="H66" i="4"/>
  <c r="B29" i="5" s="1"/>
</calcChain>
</file>

<file path=xl/sharedStrings.xml><?xml version="1.0" encoding="utf-8"?>
<sst xmlns="http://schemas.openxmlformats.org/spreadsheetml/2006/main" count="190" uniqueCount="138">
  <si>
    <t>Código</t>
  </si>
  <si>
    <t>Nat</t>
  </si>
  <si>
    <t>Ud</t>
  </si>
  <si>
    <t>Resumen</t>
  </si>
  <si>
    <t>CanPres</t>
  </si>
  <si>
    <t>Capítulo</t>
  </si>
  <si>
    <t/>
  </si>
  <si>
    <t>Partida</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</si>
  <si>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</si>
  <si>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</si>
  <si>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</si>
  <si>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</si>
  <si>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</si>
  <si>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</si>
  <si>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</si>
  <si>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</si>
  <si>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</si>
  <si>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</si>
  <si>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</si>
  <si>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</si>
  <si>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</si>
  <si>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</si>
  <si>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</si>
  <si>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</si>
  <si>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</si>
  <si>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</si>
  <si>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</si>
  <si>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</si>
  <si>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</si>
  <si>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</si>
  <si>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</si>
  <si>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</si>
  <si>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</si>
  <si>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</si>
  <si>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</si>
  <si>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</si>
  <si>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</si>
  <si>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</si>
  <si>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</si>
  <si>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</si>
  <si>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U</t>
  </si>
  <si>
    <t>C 01</t>
  </si>
  <si>
    <t>Total Capítulo 04</t>
  </si>
  <si>
    <t>TOTAL CONTRATO</t>
  </si>
  <si>
    <t>Importe Unitario Ofertado</t>
  </si>
  <si>
    <t>Total Ofertado</t>
  </si>
  <si>
    <t>UD</t>
  </si>
  <si>
    <t>PA</t>
  </si>
  <si>
    <t>S-01391-2026 - Paneles techo del Teatro Monumental, Madrid</t>
  </si>
  <si>
    <t xml:space="preserve">“Paneles techo del Teatro Monumental, Madrid " </t>
  </si>
  <si>
    <t>Expediente n.º S/01391/2026</t>
  </si>
  <si>
    <t>01.01</t>
  </si>
  <si>
    <t>M2</t>
  </si>
  <si>
    <t>DESMONTAJE PANELES</t>
  </si>
  <si>
    <t>M2. Desmontaje de elementos paneles a sustituir en el teatro, independientemente de la ubicación. Incluyendo todo lo necesario para realizarlo. Incluso retirada a punto limpio. Traslado de material en sacos desde el escenario hasta camión ubicado en la calle.</t>
  </si>
  <si>
    <t>01.02</t>
  </si>
  <si>
    <t>DESMONTAJES GENERALES</t>
  </si>
  <si>
    <t>UD. Desmontaje de elementos a sustituir en el teatro (perfilería, ...), independientemente de la ubicación. Incluyendo todo lo necesario para realizarlo. Incluso retirada a punto limpio. Traslado de material en sacos desde su ubicación hasta camión ubicado en la calle.</t>
  </si>
  <si>
    <t>01.03</t>
  </si>
  <si>
    <t>PANELADO DE MADERA 7 MM ESPESOR</t>
  </si>
  <si>
    <t>M2. Suministro e instalación de panelado vertical tipo TEISA o equivalente, de paramentos, mediante planchas fabricadas en tablero de fibras de 7 mm de espesor, rechapado en madera natural de fresno acabada barnizada en color fresno, con barniz extramate, calidad ignífuga. Paneles de medidas totales iguales a los paneles a sustituir. Colocados sobre estructura metálica existente (ver fotos).Incluida la instalación de paneles de distinto formato, en las piezas de remates.  Diseño y acabo incluido. Incluso instalación de entrecalle entre paneles de aproximadamente 3 mm de entrecalle entre paneles, de acabado igual al de los paneles, si el diseño actual así lo requiere. Incluso cajeado para instalaciones (cableado, focos...)LAS CARACTERÍSTICAS TÉCNICAS Y DE COLOR  DE LOS PANELES TIENEN QUE SER EXACTAMENTE IGUALES A LOS PANELES INSTALADOS EN EL FRONTAL DEL TEATRO</t>
  </si>
  <si>
    <t>Tableros techo teatro   300 m2              Tableros frontal patio butacas  10 m2 Tableros laterales patio butacas 1 m2</t>
  </si>
  <si>
    <t>01.04</t>
  </si>
  <si>
    <t>PANELADO DE MADERA 12 MM ESPESOR</t>
  </si>
  <si>
    <t xml:space="preserve">M2. Suministro e instalación de panelado vertical tipo TEISA o equivalente, de paramentos, mediante planchas fabricadas en tablero de fibras de 12 mm de espesor, rechapado en madera natural de fresno acabada barnizada en color fresno, con barniz extramate, calidad ignífuga. Paneles de medidas totales iguales a los paneles a sustituir. Colocados sobre estructura metálica existente (ver fotos).Incluida la instalación de paneles de distinto formato, en las piezas de remates.  Diseño y acabo incluido. Incluso instalación de entrecalle entre paneles de aproximadamente 3 mm de entrecalle entre paneles, de acabado igual al de los paneles, si el diseño actual así lo requiere. Incluso cajeado para instalaciones (cableado, focos...) LAS CARACTERÍSTICAS TÉCNICAS Y DE COLOR  DE LOS PANELES TIENEN QUE SER EXACTAMENTE IGUALES A LOS PANELES INSTALADOS EN EL FRONTAL DEL TEATRO- </t>
  </si>
  <si>
    <t>tableros techo 20 m2</t>
  </si>
  <si>
    <t>01.06</t>
  </si>
  <si>
    <t>ML</t>
  </si>
  <si>
    <t>PERFIL ACERO INOXIDABLE</t>
  </si>
  <si>
    <t>Ml. Suministro y montaje de perfil, en acero inoxidable, con forma de ángulo a 90 º, en color a definir, de altura aproximada 5 cm, ancho aproximado 5 cm y longitud de 2 m. Incluso pequeño material de fijación y mano de obra.</t>
  </si>
  <si>
    <t>Montacargas: 12 mL   Escenario: 30 mL</t>
  </si>
  <si>
    <t>01.07</t>
  </si>
  <si>
    <t>LACADO BARANDILLA</t>
  </si>
  <si>
    <t>Ml. Lacado de barandillas en color a definir por la propiedad al realizar los trabajos.</t>
  </si>
  <si>
    <t>01.08</t>
  </si>
  <si>
    <t>SANEADO Y PINTURA PARAMENTOS VERTICALES</t>
  </si>
  <si>
    <t>Cubrición de superficies, masillado y posterior pintado de paramentos verticales mediante la aplicación a rodillo o pistola tipo airless, a diferentes alturas de trabajo, siendo necesario andamio, de una capa pintura plástica mate ecológica de copolímeros vinílicos diluida al 10%, como capa selladora y dos capas de acabado con pintura plástica mate ecológica de copolímeros vinílicos de interiores, color  a definir por la propiedad, previa protección del mobiliario, puertas, ventanas y pavimento, con plástico o cartón. Incluso repercusión de elementos auxiliares necesarios para su correcta ejecución.</t>
  </si>
  <si>
    <t xml:space="preserve">Columnas: 36 m2     Hall PT baja y escaleras: 250 m2          Paredes: 80 m2   </t>
  </si>
  <si>
    <t>01.09</t>
  </si>
  <si>
    <t>SANEADO Y PINTURA PUERTAS</t>
  </si>
  <si>
    <t>Cubrición de superficies, lijado, posterior y pintado de puertas metálicas mediante procedimiento de aplicación adecuado, 2 capas de pintura adecuada para puertas metálicas. Incluso repercusión de elementos auxiliares necesarios para su correcta ejecución.</t>
  </si>
  <si>
    <t>01.10</t>
  </si>
  <si>
    <t>SUSTITUCIÓN PUERTA</t>
  </si>
  <si>
    <t>Ud. Sustitución de puerta de acceso a foso del teatro desde patio de bucaca, con acabo igual que el resto del frontal, mediante tablero de fibras de 7 mm de espesor, rechapados en madera natural, de igual color y acabado que los paramentos, por una cara. Medidas aproximadas de 1x1 m. Incluso herrajes y cierre adecuado.</t>
  </si>
  <si>
    <t>01.11</t>
  </si>
  <si>
    <t>PROTECCIÓN ZÓCALOS</t>
  </si>
  <si>
    <t>Ud. Protección para zócalos y evitar deteriores en pintura, realizado en chapa de color a definir por propiedad, incluso estructura de fijación.... Incluso pequeño material y mano de obra.</t>
  </si>
  <si>
    <t>01.12</t>
  </si>
  <si>
    <t>SANEADO PAREDES</t>
  </si>
  <si>
    <t>M2. Sanedado paredes previo a pintura. Reparación de huecos... Incluso pequeño material y mano de obra.</t>
  </si>
  <si>
    <t>01.13</t>
  </si>
  <si>
    <t>CAJEADOS PASO DE CABLES</t>
  </si>
  <si>
    <t>Ud. Realización de cajeados para paso de cables o equivalente, según necesidades de los trabajos a realizar. Incluso pequeño material y mano de obra.</t>
  </si>
  <si>
    <t>01.14</t>
  </si>
  <si>
    <t>LISTONES DE PINO</t>
  </si>
  <si>
    <t>Ml. Listones 40*40mm de medidas aproximadas, de pino macizo para realización de rastreles, estructura de fijación.... Incluso pequeño material y mano de obra.</t>
  </si>
  <si>
    <t>01.15</t>
  </si>
  <si>
    <t>AYUDAS ALBAÑILERÍA E INSTALACIONES</t>
  </si>
  <si>
    <t>Trabajos adicionales necesarios para reposición de alguna instalación en la zona a intervenir o elementos de obra.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</si>
  <si>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01.16</t>
  </si>
  <si>
    <t>TRABAJOS DE CERRAJERÍA</t>
  </si>
  <si>
    <t>Ud. Trabajos de cerrajería a realizar para reforzar estructura de fijación de paneles, desmontaje de paneles u otras actuaciones. Incluso mano de obra.</t>
  </si>
  <si>
    <t>01.17</t>
  </si>
  <si>
    <t>LIMPIEZA DE OBRA</t>
  </si>
  <si>
    <t>Limpieza general de obra. La zona deberá quedar perfectamente limpia sin restos de materiales, ni polvo. La partida incluye materiales, mano de obra, y todos los elementos necesarios para su correcta ejecución.</t>
  </si>
  <si>
    <t>01.18</t>
  </si>
  <si>
    <t>MEDIOS AUXILIARES</t>
  </si>
  <si>
    <t>Montaje y desmontaje de medios auxiliares para realización de los trabajos (andamios, tijeras...). Los medios auxiliares a instalar dependerán de las necesidad pero deberán llegar hasta una altura aproximada de 20-25 m, ya que hay lamas que no se pueden bajar, incluso p.p. de arriostramientos y colocación de mallas protectoras, y p.p. de medios auxiliares y trabajos previos de limpieza para apoyos. Según normativa CE y R.D. 2177/2004 y R.D. 1627/1997. Incluso documentación necesaria y certificados para su montaje y desmontaje.</t>
  </si>
  <si>
    <t>01.19</t>
  </si>
  <si>
    <t>MEDIOS MECÁNICOS ELEVACIÓN PANELES</t>
  </si>
  <si>
    <t>Ud. Medios mecánicos de elevación de paneles para instalar, según proceda.</t>
  </si>
  <si>
    <t>01.20</t>
  </si>
  <si>
    <t>CANAL METÁLICA ESTANCA 300x100 mm.</t>
  </si>
  <si>
    <t>Ml. Suministro y montaje de canal metálica cerrada y estanca de 300x100 mm. de dimensiones, del tipo Basorcanal o equivalente, fabricada en chapa de acero galvanizado con acabado exterior en resina Epoxi-poliéster en color (Verde, electricidad; Azul, audio y vídeo; Gris, datos; etc.) con tapa a presión y junta tipo Bupreno para hacerla estanca, colocada en suelo técnico, falsos techos, sobre soportes, etc. con soportes o separadores cada 50 cm., incluso curvas y piezas especiales, mecanizaciones necesarias, encuentros y cruces con otras canaletas, fijaciones, soportes, separadores, piezas especiales, pequeño material y accesorios de montaje. Construido según detalles y normas fabricante.  Incluso suministro e instalación de Puesta a Tierra de canaletas, realizada con cable de cobre desnudo de 16 mm2. de sección que unirá el conjunto de canaletas y la barra de tierras del cuadro general con un trazado longitudinal (nunca en anillo) según se acompaña en documentación y la unión de este con cada uno de los elementos que componen las conducciones (canal, soporte, etc.) en forma de púas de peine, incluso torillos de fijación, terminales faston, con p.p. de instalación y medios auxiliares. Construido según R.E.B.T. e instrucciones Dirección Técnica. Medida la longitud realmente ejecutada.</t>
  </si>
  <si>
    <t>01.21</t>
  </si>
  <si>
    <t>PROTECCION Y DESPLAZAMIENTO DE MOBILIARIO</t>
  </si>
  <si>
    <t>Protección con plásticos y/o lonas de las zonas y del mobiliario, despeje, movimiento y traslado de mobiliario y demás enseres existentes dentro de la zona de actuacion, por medios manuales, para posibilitar los trabajos en fases y permitir que todo quede bien protegido durante la obra. incluso p.p de medios auxiliares, medios elevación, pequeño material y limpieza.</t>
  </si>
  <si>
    <t>TRAMITES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</si>
  <si>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t>
  </si>
  <si>
    <t>OBRA</t>
  </si>
  <si>
    <t>Total Capítulo 01</t>
  </si>
  <si>
    <t>C 02</t>
  </si>
  <si>
    <t>02.01</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</si>
  <si>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</si>
  <si>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capacidad adecuada,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</si>
  <si>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Capítulo 02</t>
  </si>
  <si>
    <t>C 03</t>
  </si>
  <si>
    <t>03.01</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</si>
  <si>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</si>
  <si>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Capítulo 03</t>
  </si>
  <si>
    <t>C 04</t>
  </si>
  <si>
    <t>04.01</t>
  </si>
  <si>
    <t>Conjunto de ensayos y pruebas necesarias según normativa para garantizar y certificar los materiales, calidad de la ejecución y correcto funcionamiento de las partidas que conforman el mismo, con el procedimiento que proceda.</t>
  </si>
  <si>
    <t xml:space="preserve">(a) (b) Cuando no se indiquen otros porcentajes se entenderá que, quedan incluidos en el precio de la oferta el 13% de Gastos Generales y el 6% de Beneficio Industrial 
</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</si>
  <si>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</si>
  <si>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</si>
  <si>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t>01.05</t>
  </si>
  <si>
    <t>(*) Deben ofertarse todas las partidas. Si alguna se ofertara por importe CERO se consideraría ofertada SIN COSTE para CRTVE.                                                                                               (**) La partida 1.14 es una partida fija que forma parte de la oferta. Su precio no es licitable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</si>
</sst>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color theme="1"/>
      <name val="Calibri"/>
      <family val="2"/>
      <scheme val="minor"/>
    </font>
    <font>
      <sz val="8"/>
      <color theme="4" tint="-0.499984740745262"/>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4"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11">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4" fillId="3" borderId="1" xfId="0" applyNumberFormat="1" applyFont="1" applyFill="1" applyBorder="1" applyAlignment="1" applyProtection="1">
      <alignment vertical="top"/>
      <protection locked="0"/>
    </xf>
    <xf numFmtId="0" fontId="24" fillId="0" borderId="0" xfId="0" applyFont="1" applyFill="1" applyProtection="1"/>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0" fontId="3" fillId="0" borderId="1" xfId="0" applyFont="1" applyBorder="1" applyAlignment="1" applyProtection="1">
      <alignment horizontal="center" vertical="top" wrapText="1"/>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11" fillId="0" borderId="3" xfId="0" applyFont="1" applyFill="1" applyBorder="1" applyAlignment="1" applyProtection="1">
      <alignment vertical="top"/>
    </xf>
    <xf numFmtId="0" fontId="8" fillId="0" borderId="3" xfId="0" applyFont="1" applyFill="1" applyBorder="1" applyProtection="1"/>
    <xf numFmtId="0" fontId="9" fillId="0" borderId="1" xfId="0" applyFont="1" applyBorder="1" applyAlignment="1" applyProtection="1">
      <alignment horizontal="center" vertical="top" wrapText="1"/>
    </xf>
    <xf numFmtId="0" fontId="25" fillId="0" borderId="1" xfId="0" applyFont="1" applyBorder="1" applyAlignment="1" applyProtection="1">
      <alignment horizontal="center" vertical="top" wrapText="1"/>
    </xf>
    <xf numFmtId="0" fontId="6" fillId="0" borderId="1" xfId="0" applyFont="1" applyBorder="1" applyAlignment="1">
      <alignment vertical="top"/>
    </xf>
    <xf numFmtId="49" fontId="6" fillId="0" borderId="3" xfId="0" applyNumberFormat="1" applyFont="1" applyFill="1" applyBorder="1" applyAlignment="1">
      <alignment vertical="top" wrapText="1"/>
    </xf>
    <xf numFmtId="49" fontId="11" fillId="0" borderId="1" xfId="0" applyNumberFormat="1" applyFont="1" applyBorder="1" applyAlignment="1">
      <alignment vertical="top" wrapText="1"/>
    </xf>
    <xf numFmtId="49" fontId="10" fillId="2" borderId="1" xfId="0" applyNumberFormat="1" applyFont="1" applyFill="1" applyBorder="1" applyAlignment="1">
      <alignment vertical="top" wrapText="1"/>
    </xf>
    <xf numFmtId="4" fontId="6" fillId="0" borderId="1" xfId="0" applyNumberFormat="1" applyFont="1" applyBorder="1" applyAlignment="1" applyProtection="1">
      <alignment vertical="top"/>
    </xf>
    <xf numFmtId="4" fontId="6" fillId="3" borderId="1" xfId="0" applyNumberFormat="1" applyFont="1" applyFill="1" applyBorder="1" applyAlignment="1" applyProtection="1">
      <alignment vertical="top"/>
    </xf>
    <xf numFmtId="4" fontId="6" fillId="3" borderId="2" xfId="0" applyNumberFormat="1" applyFont="1" applyFill="1" applyBorder="1" applyAlignment="1" applyProtection="1">
      <alignment vertical="top"/>
    </xf>
    <xf numFmtId="4" fontId="6" fillId="3" borderId="1" xfId="0" applyNumberFormat="1" applyFont="1" applyFill="1" applyBorder="1" applyAlignment="1" applyProtection="1">
      <alignment vertical="top"/>
      <protection locked="0"/>
    </xf>
    <xf numFmtId="4" fontId="6" fillId="3" borderId="2" xfId="0" applyNumberFormat="1" applyFont="1" applyFill="1" applyBorder="1" applyAlignment="1" applyProtection="1">
      <alignment vertical="top"/>
      <protection locked="0"/>
    </xf>
    <xf numFmtId="4" fontId="26" fillId="6" borderId="1" xfId="0" applyNumberFormat="1" applyFont="1" applyFill="1" applyBorder="1" applyAlignment="1" applyProtection="1">
      <alignment vertical="top"/>
    </xf>
    <xf numFmtId="4" fontId="26" fillId="6" borderId="2" xfId="0" applyNumberFormat="1" applyFont="1" applyFill="1" applyBorder="1" applyAlignment="1" applyProtection="1">
      <alignmen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21" fillId="0" borderId="0"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0" fillId="3" borderId="12" xfId="0" applyFill="1" applyBorder="1" applyAlignment="1" applyProtection="1">
      <alignment horizontal="center" vertical="top"/>
      <protection locked="0"/>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887185</xdr:colOff>
      <xdr:row>7</xdr:row>
      <xdr:rowOff>48985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70" zoomScaleNormal="70" workbookViewId="0">
      <pane ySplit="9" topLeftCell="A52" activePane="bottomLeft" state="frozen"/>
      <selection pane="bottomLeft" activeCell="C55" sqref="C55:G55"/>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91" t="s">
        <v>15</v>
      </c>
      <c r="B2" s="91"/>
      <c r="C2" s="91"/>
      <c r="D2" s="91"/>
      <c r="E2" s="91"/>
      <c r="F2" s="91"/>
      <c r="G2" s="91"/>
      <c r="H2" s="91"/>
      <c r="I2" s="91"/>
    </row>
    <row r="5" spans="1:9" x14ac:dyDescent="0.25">
      <c r="D5" s="12"/>
      <c r="E5" s="12"/>
      <c r="F5" s="13"/>
      <c r="G5" s="13"/>
      <c r="H5" s="13"/>
      <c r="I5" s="14" t="s">
        <v>49</v>
      </c>
    </row>
    <row r="6" spans="1:9" x14ac:dyDescent="0.25">
      <c r="D6" s="12"/>
      <c r="E6" s="12"/>
      <c r="F6" s="13"/>
      <c r="G6" s="13"/>
      <c r="H6" s="13"/>
      <c r="I6" s="14"/>
    </row>
    <row r="7" spans="1:9" x14ac:dyDescent="0.25">
      <c r="D7" s="12"/>
      <c r="E7" s="12"/>
      <c r="F7" s="13"/>
      <c r="G7" s="13"/>
      <c r="H7" s="13"/>
      <c r="I7" s="15" t="s">
        <v>50</v>
      </c>
    </row>
    <row r="8" spans="1:9" ht="24.95" customHeight="1" x14ac:dyDescent="0.25"/>
    <row r="9" spans="1:9" ht="18.75" x14ac:dyDescent="0.3">
      <c r="A9" s="92" t="s">
        <v>16</v>
      </c>
      <c r="B9" s="92"/>
      <c r="C9" s="92"/>
      <c r="D9" s="92"/>
      <c r="E9" s="92"/>
      <c r="F9" s="92"/>
      <c r="G9" s="92"/>
      <c r="H9" s="92"/>
      <c r="I9" s="92"/>
    </row>
    <row r="10" spans="1:9" ht="15" customHeight="1" x14ac:dyDescent="0.25"/>
    <row r="11" spans="1:9" ht="15" customHeight="1" x14ac:dyDescent="0.25"/>
    <row r="12" spans="1:9" x14ac:dyDescent="0.25">
      <c r="A12" s="11" t="s">
        <v>17</v>
      </c>
      <c r="B12" s="93"/>
      <c r="C12" s="93"/>
      <c r="D12" s="93"/>
      <c r="E12" s="93"/>
      <c r="F12" s="89" t="s">
        <v>18</v>
      </c>
      <c r="G12" s="89"/>
      <c r="H12" s="89"/>
      <c r="I12" s="16"/>
    </row>
    <row r="13" spans="1:9" x14ac:dyDescent="0.25">
      <c r="A13" s="94" t="s">
        <v>19</v>
      </c>
      <c r="B13" s="94"/>
      <c r="C13" s="94"/>
      <c r="D13" s="94"/>
      <c r="E13" s="94"/>
      <c r="F13" s="94"/>
      <c r="G13" s="94"/>
      <c r="H13" s="94"/>
      <c r="I13" s="17"/>
    </row>
    <row r="14" spans="1:9" x14ac:dyDescent="0.25">
      <c r="A14" s="18"/>
      <c r="B14" s="18"/>
      <c r="C14" s="18"/>
      <c r="D14" s="18"/>
      <c r="E14" s="18"/>
      <c r="F14" s="18"/>
      <c r="G14" s="18"/>
      <c r="H14" s="18"/>
      <c r="I14" s="17"/>
    </row>
    <row r="15" spans="1:9" x14ac:dyDescent="0.25">
      <c r="A15" s="11" t="s">
        <v>20</v>
      </c>
      <c r="B15" s="11"/>
      <c r="C15" s="19"/>
      <c r="D15" s="89" t="s">
        <v>21</v>
      </c>
      <c r="E15" s="89"/>
      <c r="F15" s="90"/>
      <c r="G15" s="90"/>
      <c r="H15" s="90"/>
      <c r="I15" s="90"/>
    </row>
    <row r="16" spans="1:9" x14ac:dyDescent="0.25">
      <c r="B16" s="20"/>
      <c r="C16" s="20" t="s">
        <v>22</v>
      </c>
      <c r="D16" s="20"/>
      <c r="E16" s="20"/>
      <c r="F16" s="20" t="s">
        <v>23</v>
      </c>
      <c r="G16" s="20"/>
      <c r="H16" s="20"/>
      <c r="I16" s="11"/>
    </row>
    <row r="17" spans="1:9" x14ac:dyDescent="0.25">
      <c r="B17" s="20"/>
      <c r="C17" s="20"/>
      <c r="D17" s="20"/>
      <c r="E17" s="20"/>
      <c r="F17" s="20"/>
      <c r="G17" s="20"/>
      <c r="H17" s="20"/>
      <c r="I17" s="11"/>
    </row>
    <row r="18" spans="1:9" x14ac:dyDescent="0.25">
      <c r="A18" s="11" t="s">
        <v>24</v>
      </c>
      <c r="B18" s="16"/>
      <c r="C18" s="89" t="s">
        <v>25</v>
      </c>
      <c r="D18" s="89"/>
      <c r="E18" s="97"/>
      <c r="F18" s="97"/>
      <c r="G18" s="97"/>
      <c r="H18" s="21" t="s">
        <v>26</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27</v>
      </c>
      <c r="B21" s="24"/>
      <c r="C21" s="90"/>
      <c r="D21" s="90"/>
      <c r="E21" s="90"/>
      <c r="F21" s="90"/>
      <c r="G21" s="90"/>
      <c r="H21" s="26" t="s">
        <v>28</v>
      </c>
      <c r="I21" s="22"/>
    </row>
    <row r="22" spans="1:9" s="23" customFormat="1" x14ac:dyDescent="0.25">
      <c r="A22" s="27"/>
      <c r="B22" s="24"/>
      <c r="C22" s="25"/>
      <c r="D22" s="25"/>
      <c r="E22" s="25"/>
      <c r="F22" s="25"/>
      <c r="G22" s="25"/>
      <c r="H22" s="26"/>
      <c r="I22" s="21"/>
    </row>
    <row r="23" spans="1:9" x14ac:dyDescent="0.25">
      <c r="A23" s="11" t="s">
        <v>29</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98" t="s">
        <v>30</v>
      </c>
      <c r="B25" s="98"/>
      <c r="C25" s="98"/>
      <c r="D25" s="98"/>
      <c r="E25" s="98"/>
      <c r="F25" s="98"/>
      <c r="G25" s="98"/>
      <c r="H25" s="98"/>
      <c r="I25" s="11"/>
    </row>
    <row r="26" spans="1:9" ht="15" customHeight="1" x14ac:dyDescent="0.25">
      <c r="A26" s="11"/>
      <c r="B26" s="11"/>
      <c r="C26" s="11"/>
      <c r="D26" s="11"/>
      <c r="E26" s="11"/>
      <c r="F26" s="11"/>
      <c r="G26" s="11"/>
      <c r="H26" s="11"/>
      <c r="I26" s="11"/>
    </row>
    <row r="27" spans="1:9" ht="15" customHeight="1" x14ac:dyDescent="0.25">
      <c r="A27" s="11" t="s">
        <v>31</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32</v>
      </c>
      <c r="B29" s="99">
        <f>+IF('Anexo I Tabla Desglose Precio'!H66&lt;=114265.82,'Anexo I Tabla Desglose Precio'!H66,"ERROR: no debe superar 114265,82")</f>
        <v>2975</v>
      </c>
      <c r="C29" s="100"/>
      <c r="D29" s="11" t="s">
        <v>33</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95" t="s">
        <v>34</v>
      </c>
      <c r="B33" s="95"/>
      <c r="C33" s="95"/>
      <c r="D33" s="95"/>
      <c r="E33" s="95"/>
      <c r="F33" s="95"/>
      <c r="G33" s="95"/>
      <c r="H33" s="95"/>
      <c r="I33" s="11"/>
    </row>
    <row r="34" spans="1:9" ht="27" customHeight="1" x14ac:dyDescent="0.25">
      <c r="A34" s="11"/>
      <c r="B34" s="11"/>
      <c r="C34" s="11"/>
      <c r="D34" s="11"/>
      <c r="E34" s="11"/>
      <c r="F34" s="11"/>
      <c r="G34" s="11"/>
      <c r="H34" s="11"/>
      <c r="I34" s="11"/>
    </row>
    <row r="35" spans="1:9" ht="27" customHeight="1" x14ac:dyDescent="0.25">
      <c r="A35" s="95" t="s">
        <v>35</v>
      </c>
      <c r="B35" s="95"/>
      <c r="C35" s="95"/>
      <c r="D35" s="95"/>
      <c r="E35" s="95"/>
      <c r="F35" s="95"/>
      <c r="G35" s="95"/>
      <c r="H35" s="95"/>
      <c r="I35" s="11"/>
    </row>
    <row r="36" spans="1:9" ht="27" customHeight="1" x14ac:dyDescent="0.25">
      <c r="A36" s="11"/>
      <c r="B36" s="11"/>
      <c r="C36" s="11"/>
      <c r="D36" s="11"/>
      <c r="E36" s="11"/>
      <c r="F36" s="11"/>
      <c r="G36" s="11"/>
      <c r="H36" s="11"/>
      <c r="I36" s="11"/>
    </row>
    <row r="37" spans="1:9" ht="27" customHeight="1" x14ac:dyDescent="0.25">
      <c r="A37" s="95" t="s">
        <v>36</v>
      </c>
      <c r="B37" s="95"/>
      <c r="C37" s="95"/>
      <c r="D37" s="95"/>
      <c r="E37" s="95"/>
      <c r="F37" s="95"/>
      <c r="G37" s="95"/>
      <c r="H37" s="95"/>
      <c r="I37" s="11"/>
    </row>
    <row r="38" spans="1:9" ht="27" customHeight="1" x14ac:dyDescent="0.25">
      <c r="A38" s="11"/>
      <c r="B38" s="11"/>
      <c r="C38" s="11"/>
      <c r="D38" s="11"/>
      <c r="E38" s="11"/>
      <c r="F38" s="11"/>
      <c r="G38" s="11"/>
      <c r="H38" s="11"/>
      <c r="I38" s="11"/>
    </row>
    <row r="39" spans="1:9" ht="43.5" customHeight="1" x14ac:dyDescent="0.25">
      <c r="A39" s="95" t="s">
        <v>37</v>
      </c>
      <c r="B39" s="95"/>
      <c r="C39" s="95"/>
      <c r="D39" s="95"/>
      <c r="E39" s="95"/>
      <c r="F39" s="95"/>
      <c r="G39" s="95"/>
      <c r="H39" s="95"/>
      <c r="I39" s="11"/>
    </row>
    <row r="40" spans="1:9" ht="27" customHeight="1" x14ac:dyDescent="0.25">
      <c r="A40" s="29"/>
      <c r="B40" s="29"/>
      <c r="C40" s="29"/>
      <c r="D40" s="29"/>
      <c r="E40" s="29"/>
      <c r="F40" s="29"/>
      <c r="G40" s="29"/>
      <c r="H40" s="29"/>
      <c r="I40" s="11"/>
    </row>
    <row r="41" spans="1:9" x14ac:dyDescent="0.25">
      <c r="A41" s="30" t="s">
        <v>38</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39</v>
      </c>
    </row>
    <row r="55" spans="2:7" x14ac:dyDescent="0.25">
      <c r="B55" s="1" t="s">
        <v>13</v>
      </c>
      <c r="C55" s="96"/>
      <c r="D55" s="96"/>
      <c r="E55" s="96"/>
      <c r="F55" s="96"/>
      <c r="G55" s="96"/>
    </row>
  </sheetData>
  <sheetProtection algorithmName="SHA-512" hashValue="KWv3FqH/WLJn08qocZu0cEyWNavPZgpvnO34FNKxW07glZjklLu+7MS30sQteWYZat9sDlNEEy6b5InT++jtKw==" saltValue="/XR8ISmWsgVpScUlpj/GTA=="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J75"/>
  <sheetViews>
    <sheetView topLeftCell="A8" zoomScale="70" zoomScaleNormal="70" workbookViewId="0">
      <selection activeCell="G8" sqref="G8"/>
    </sheetView>
  </sheetViews>
  <sheetFormatPr baseColWidth="10" defaultColWidth="11.42578125" defaultRowHeight="15" x14ac:dyDescent="0.25"/>
  <cols>
    <col min="1" max="1" width="22.42578125" style="1" customWidth="1"/>
    <col min="2" max="2" width="8.85546875" style="9" bestFit="1" customWidth="1"/>
    <col min="3" max="3" width="3.85546875" style="1" bestFit="1" customWidth="1"/>
    <col min="4" max="4" width="48.42578125" style="1" customWidth="1"/>
    <col min="5" max="5" width="13.7109375" style="1" customWidth="1"/>
    <col min="6" max="6" width="8.140625" style="1" bestFit="1" customWidth="1"/>
    <col min="7" max="7" width="11.28515625" style="1" customWidth="1"/>
    <col min="8" max="8" width="10.140625" style="1" bestFit="1" customWidth="1"/>
    <col min="9" max="9" width="11.42578125" style="1"/>
    <col min="10" max="10" width="14.140625" style="1" bestFit="1" customWidth="1"/>
    <col min="11" max="16384" width="11.42578125" style="1"/>
  </cols>
  <sheetData>
    <row r="1" spans="1:8" ht="73.5" customHeight="1" thickBot="1" x14ac:dyDescent="0.3">
      <c r="A1" s="103" t="s">
        <v>11</v>
      </c>
      <c r="B1" s="104"/>
      <c r="C1" s="104"/>
      <c r="D1" s="104"/>
      <c r="E1" s="104"/>
      <c r="F1" s="104"/>
      <c r="G1" s="104"/>
      <c r="H1" s="105"/>
    </row>
    <row r="2" spans="1:8" ht="60" customHeight="1" x14ac:dyDescent="0.25">
      <c r="A2" s="106" t="s">
        <v>12</v>
      </c>
      <c r="B2" s="106"/>
      <c r="C2" s="106"/>
      <c r="D2" s="106"/>
      <c r="E2" s="106"/>
      <c r="F2" s="106"/>
      <c r="G2" s="106"/>
      <c r="H2" s="106"/>
    </row>
    <row r="3" spans="1:8" x14ac:dyDescent="0.25">
      <c r="A3" s="32"/>
      <c r="B3" s="33"/>
      <c r="C3" s="11"/>
      <c r="D3" s="11"/>
      <c r="E3" s="11"/>
      <c r="F3" s="11"/>
      <c r="G3" s="11"/>
      <c r="H3" s="33"/>
    </row>
    <row r="4" spans="1:8" ht="18.75" x14ac:dyDescent="0.25">
      <c r="A4" s="34" t="s">
        <v>48</v>
      </c>
      <c r="B4" s="33"/>
      <c r="C4" s="11"/>
      <c r="D4" s="11"/>
      <c r="E4" s="11"/>
      <c r="F4" s="11"/>
      <c r="G4" s="11"/>
      <c r="H4" s="33"/>
    </row>
    <row r="5" spans="1:8" ht="5.0999999999999996" customHeight="1" x14ac:dyDescent="0.25">
      <c r="A5" s="34"/>
      <c r="B5" s="33"/>
      <c r="C5" s="11"/>
      <c r="D5" s="11"/>
      <c r="E5" s="11"/>
      <c r="F5" s="11"/>
      <c r="G5" s="11"/>
      <c r="H5" s="33"/>
    </row>
    <row r="6" spans="1:8" ht="36" x14ac:dyDescent="0.25">
      <c r="A6" s="35" t="s">
        <v>0</v>
      </c>
      <c r="B6" s="37" t="s">
        <v>1</v>
      </c>
      <c r="C6" s="35" t="s">
        <v>2</v>
      </c>
      <c r="D6" s="36" t="s">
        <v>3</v>
      </c>
      <c r="E6" s="36"/>
      <c r="F6" s="35" t="s">
        <v>4</v>
      </c>
      <c r="G6" s="77" t="s">
        <v>44</v>
      </c>
      <c r="H6" s="76" t="s">
        <v>45</v>
      </c>
    </row>
    <row r="7" spans="1:8" x14ac:dyDescent="0.25">
      <c r="A7" s="69" t="s">
        <v>41</v>
      </c>
      <c r="B7" s="70" t="s">
        <v>5</v>
      </c>
      <c r="C7" s="38" t="s">
        <v>40</v>
      </c>
      <c r="D7" s="39" t="s">
        <v>119</v>
      </c>
      <c r="E7" s="39"/>
      <c r="F7" s="40"/>
      <c r="G7" s="41"/>
      <c r="H7" s="42"/>
    </row>
    <row r="8" spans="1:8" x14ac:dyDescent="0.25">
      <c r="A8" s="68" t="s">
        <v>51</v>
      </c>
      <c r="B8" s="71" t="s">
        <v>7</v>
      </c>
      <c r="C8" s="64" t="s">
        <v>52</v>
      </c>
      <c r="D8" s="65" t="s">
        <v>53</v>
      </c>
      <c r="E8" s="66"/>
      <c r="F8" s="82">
        <v>100</v>
      </c>
      <c r="G8" s="85"/>
      <c r="H8" s="46">
        <f t="shared" ref="H8:H14" si="0">+ROUND(+F8*ROUND(G8,2),2)</f>
        <v>0</v>
      </c>
    </row>
    <row r="9" spans="1:8" ht="45" x14ac:dyDescent="0.25">
      <c r="A9" s="68"/>
      <c r="B9" s="71"/>
      <c r="C9" s="64"/>
      <c r="D9" s="65" t="s">
        <v>54</v>
      </c>
      <c r="E9" s="66"/>
      <c r="F9" s="82"/>
      <c r="G9" s="83"/>
      <c r="H9" s="46"/>
    </row>
    <row r="10" spans="1:8" x14ac:dyDescent="0.25">
      <c r="A10" s="68" t="s">
        <v>55</v>
      </c>
      <c r="B10" s="71" t="s">
        <v>7</v>
      </c>
      <c r="C10" s="64" t="s">
        <v>46</v>
      </c>
      <c r="D10" s="67" t="s">
        <v>56</v>
      </c>
      <c r="E10" s="66"/>
      <c r="F10" s="82">
        <v>1</v>
      </c>
      <c r="G10" s="85"/>
      <c r="H10" s="46">
        <f t="shared" si="0"/>
        <v>0</v>
      </c>
    </row>
    <row r="11" spans="1:8" ht="45" x14ac:dyDescent="0.25">
      <c r="A11" s="68"/>
      <c r="B11" s="71"/>
      <c r="C11" s="64"/>
      <c r="D11" s="67" t="s">
        <v>57</v>
      </c>
      <c r="E11" s="66"/>
      <c r="F11" s="82"/>
      <c r="G11" s="83"/>
      <c r="H11" s="46"/>
    </row>
    <row r="12" spans="1:8" x14ac:dyDescent="0.25">
      <c r="A12" s="68" t="s">
        <v>58</v>
      </c>
      <c r="B12" s="71" t="s">
        <v>7</v>
      </c>
      <c r="C12" s="64" t="s">
        <v>52</v>
      </c>
      <c r="D12" s="65" t="s">
        <v>59</v>
      </c>
      <c r="E12" s="66"/>
      <c r="F12" s="82">
        <v>435</v>
      </c>
      <c r="G12" s="85"/>
      <c r="H12" s="46">
        <f t="shared" si="0"/>
        <v>0</v>
      </c>
    </row>
    <row r="13" spans="1:8" ht="157.5" x14ac:dyDescent="0.25">
      <c r="A13" s="68"/>
      <c r="B13" s="71"/>
      <c r="C13" s="64"/>
      <c r="D13" s="65" t="s">
        <v>60</v>
      </c>
      <c r="E13" s="80" t="s">
        <v>61</v>
      </c>
      <c r="F13" s="82"/>
      <c r="G13" s="83"/>
      <c r="H13" s="46"/>
    </row>
    <row r="14" spans="1:8" x14ac:dyDescent="0.25">
      <c r="A14" s="68" t="s">
        <v>62</v>
      </c>
      <c r="B14" s="71" t="s">
        <v>7</v>
      </c>
      <c r="C14" s="64" t="s">
        <v>52</v>
      </c>
      <c r="D14" s="65" t="s">
        <v>63</v>
      </c>
      <c r="E14" s="71"/>
      <c r="F14" s="82">
        <v>20</v>
      </c>
      <c r="G14" s="85"/>
      <c r="H14" s="46">
        <f t="shared" si="0"/>
        <v>0</v>
      </c>
    </row>
    <row r="15" spans="1:8" ht="157.5" x14ac:dyDescent="0.25">
      <c r="A15" s="68"/>
      <c r="B15" s="71"/>
      <c r="C15" s="64"/>
      <c r="D15" s="79" t="s">
        <v>64</v>
      </c>
      <c r="E15" s="71" t="s">
        <v>65</v>
      </c>
      <c r="F15" s="82"/>
      <c r="G15" s="84"/>
      <c r="H15" s="46"/>
    </row>
    <row r="16" spans="1:8" x14ac:dyDescent="0.25">
      <c r="A16" s="68" t="s">
        <v>136</v>
      </c>
      <c r="B16" s="64" t="s">
        <v>7</v>
      </c>
      <c r="C16" s="64" t="s">
        <v>67</v>
      </c>
      <c r="D16" s="67" t="s">
        <v>68</v>
      </c>
      <c r="E16" s="44"/>
      <c r="F16" s="45">
        <v>42</v>
      </c>
      <c r="G16" s="86"/>
      <c r="H16" s="46">
        <f t="shared" ref="H16:H46" si="1">+ROUND(+F16*ROUND(G16,2),2)</f>
        <v>0</v>
      </c>
    </row>
    <row r="17" spans="1:8" ht="45" x14ac:dyDescent="0.25">
      <c r="A17" s="68"/>
      <c r="B17" s="78"/>
      <c r="C17" s="78"/>
      <c r="D17" s="67" t="s">
        <v>69</v>
      </c>
      <c r="E17" s="44" t="s">
        <v>70</v>
      </c>
      <c r="F17" s="45"/>
      <c r="G17" s="84"/>
      <c r="H17" s="46"/>
    </row>
    <row r="18" spans="1:8" x14ac:dyDescent="0.25">
      <c r="A18" s="68" t="s">
        <v>66</v>
      </c>
      <c r="B18" s="64" t="s">
        <v>7</v>
      </c>
      <c r="C18" s="64" t="s">
        <v>67</v>
      </c>
      <c r="D18" s="67" t="s">
        <v>72</v>
      </c>
      <c r="E18" s="44"/>
      <c r="F18" s="45">
        <v>50</v>
      </c>
      <c r="G18" s="86"/>
      <c r="H18" s="46">
        <f t="shared" si="1"/>
        <v>0</v>
      </c>
    </row>
    <row r="19" spans="1:8" ht="22.5" x14ac:dyDescent="0.25">
      <c r="A19" s="68"/>
      <c r="B19" s="78"/>
      <c r="C19" s="78"/>
      <c r="D19" s="67" t="s">
        <v>73</v>
      </c>
      <c r="E19" s="44"/>
      <c r="F19" s="45"/>
      <c r="G19" s="84"/>
      <c r="H19" s="46"/>
    </row>
    <row r="20" spans="1:8" x14ac:dyDescent="0.25">
      <c r="A20" s="68" t="s">
        <v>71</v>
      </c>
      <c r="B20" s="72" t="s">
        <v>7</v>
      </c>
      <c r="C20" s="64" t="s">
        <v>52</v>
      </c>
      <c r="D20" s="67" t="s">
        <v>75</v>
      </c>
      <c r="E20" s="44"/>
      <c r="F20" s="45">
        <v>366</v>
      </c>
      <c r="G20" s="86"/>
      <c r="H20" s="46">
        <f t="shared" si="1"/>
        <v>0</v>
      </c>
    </row>
    <row r="21" spans="1:8" ht="112.5" x14ac:dyDescent="0.25">
      <c r="A21" s="68"/>
      <c r="B21" s="72"/>
      <c r="C21" s="78"/>
      <c r="D21" s="67" t="s">
        <v>76</v>
      </c>
      <c r="E21" s="44" t="s">
        <v>77</v>
      </c>
      <c r="F21" s="45"/>
      <c r="G21" s="84"/>
      <c r="H21" s="46"/>
    </row>
    <row r="22" spans="1:8" x14ac:dyDescent="0.25">
      <c r="A22" s="68" t="s">
        <v>74</v>
      </c>
      <c r="B22" s="72" t="s">
        <v>7</v>
      </c>
      <c r="C22" s="64" t="s">
        <v>46</v>
      </c>
      <c r="D22" s="67" t="s">
        <v>79</v>
      </c>
      <c r="E22" s="44"/>
      <c r="F22" s="45">
        <v>92.83</v>
      </c>
      <c r="G22" s="86"/>
      <c r="H22" s="46">
        <f t="shared" si="1"/>
        <v>0</v>
      </c>
    </row>
    <row r="23" spans="1:8" ht="45" x14ac:dyDescent="0.25">
      <c r="A23" s="68"/>
      <c r="B23" s="72"/>
      <c r="C23" s="78"/>
      <c r="D23" s="67" t="s">
        <v>80</v>
      </c>
      <c r="E23" s="44"/>
      <c r="F23" s="45"/>
      <c r="G23" s="84"/>
      <c r="H23" s="46"/>
    </row>
    <row r="24" spans="1:8" x14ac:dyDescent="0.25">
      <c r="A24" s="68" t="s">
        <v>78</v>
      </c>
      <c r="B24" s="72" t="s">
        <v>7</v>
      </c>
      <c r="C24" s="64" t="s">
        <v>46</v>
      </c>
      <c r="D24" s="67" t="s">
        <v>82</v>
      </c>
      <c r="E24" s="44"/>
      <c r="F24" s="45">
        <v>1</v>
      </c>
      <c r="G24" s="86"/>
      <c r="H24" s="46">
        <f t="shared" si="1"/>
        <v>0</v>
      </c>
    </row>
    <row r="25" spans="1:8" ht="56.25" x14ac:dyDescent="0.25">
      <c r="A25" s="68"/>
      <c r="B25" s="72"/>
      <c r="C25" s="78"/>
      <c r="D25" s="67" t="s">
        <v>83</v>
      </c>
      <c r="E25" s="44"/>
      <c r="F25" s="45"/>
      <c r="G25" s="84"/>
      <c r="H25" s="46"/>
    </row>
    <row r="26" spans="1:8" x14ac:dyDescent="0.25">
      <c r="A26" s="68" t="s">
        <v>81</v>
      </c>
      <c r="B26" s="72" t="s">
        <v>7</v>
      </c>
      <c r="C26" s="64" t="s">
        <v>52</v>
      </c>
      <c r="D26" s="67" t="s">
        <v>85</v>
      </c>
      <c r="E26" s="44"/>
      <c r="F26" s="45">
        <v>36</v>
      </c>
      <c r="G26" s="86"/>
      <c r="H26" s="46">
        <f t="shared" si="1"/>
        <v>0</v>
      </c>
    </row>
    <row r="27" spans="1:8" ht="33.75" x14ac:dyDescent="0.25">
      <c r="A27" s="68"/>
      <c r="B27" s="72"/>
      <c r="C27" s="78"/>
      <c r="D27" s="67" t="s">
        <v>86</v>
      </c>
      <c r="E27" s="44"/>
      <c r="F27" s="45"/>
      <c r="G27" s="84"/>
      <c r="H27" s="46"/>
    </row>
    <row r="28" spans="1:8" x14ac:dyDescent="0.25">
      <c r="A28" s="68" t="s">
        <v>84</v>
      </c>
      <c r="B28" s="72" t="s">
        <v>7</v>
      </c>
      <c r="C28" s="64" t="s">
        <v>52</v>
      </c>
      <c r="D28" s="67" t="s">
        <v>88</v>
      </c>
      <c r="E28" s="44"/>
      <c r="F28" s="45">
        <v>100</v>
      </c>
      <c r="G28" s="86"/>
      <c r="H28" s="46">
        <f t="shared" si="1"/>
        <v>0</v>
      </c>
    </row>
    <row r="29" spans="1:8" ht="22.5" x14ac:dyDescent="0.25">
      <c r="A29" s="68"/>
      <c r="B29" s="72"/>
      <c r="C29" s="78"/>
      <c r="D29" s="67" t="s">
        <v>89</v>
      </c>
      <c r="E29" s="44"/>
      <c r="F29" s="45"/>
      <c r="G29" s="84"/>
      <c r="H29" s="46"/>
    </row>
    <row r="30" spans="1:8" x14ac:dyDescent="0.25">
      <c r="A30" s="68" t="s">
        <v>87</v>
      </c>
      <c r="B30" s="72" t="s">
        <v>7</v>
      </c>
      <c r="C30" s="64" t="s">
        <v>46</v>
      </c>
      <c r="D30" s="67" t="s">
        <v>91</v>
      </c>
      <c r="E30" s="44"/>
      <c r="F30" s="45">
        <v>1</v>
      </c>
      <c r="G30" s="86"/>
      <c r="H30" s="46">
        <f t="shared" si="1"/>
        <v>0</v>
      </c>
    </row>
    <row r="31" spans="1:8" ht="33.75" x14ac:dyDescent="0.25">
      <c r="A31" s="68"/>
      <c r="B31" s="72"/>
      <c r="C31" s="78"/>
      <c r="D31" s="67" t="s">
        <v>92</v>
      </c>
      <c r="E31" s="44"/>
      <c r="F31" s="45"/>
      <c r="G31" s="84"/>
      <c r="H31" s="46"/>
    </row>
    <row r="32" spans="1:8" x14ac:dyDescent="0.25">
      <c r="A32" s="68" t="s">
        <v>90</v>
      </c>
      <c r="B32" s="72" t="s">
        <v>7</v>
      </c>
      <c r="C32" s="64" t="s">
        <v>67</v>
      </c>
      <c r="D32" s="67" t="s">
        <v>94</v>
      </c>
      <c r="E32" s="44"/>
      <c r="F32" s="45">
        <v>30</v>
      </c>
      <c r="G32" s="86"/>
      <c r="H32" s="46">
        <f t="shared" si="1"/>
        <v>0</v>
      </c>
    </row>
    <row r="33" spans="1:8" ht="33.75" x14ac:dyDescent="0.25">
      <c r="A33" s="68"/>
      <c r="B33" s="72"/>
      <c r="C33" s="78"/>
      <c r="D33" s="67" t="s">
        <v>95</v>
      </c>
      <c r="E33" s="44"/>
      <c r="F33" s="45"/>
      <c r="G33" s="84"/>
      <c r="H33" s="46"/>
    </row>
    <row r="34" spans="1:8" x14ac:dyDescent="0.25">
      <c r="A34" s="68" t="s">
        <v>93</v>
      </c>
      <c r="B34" s="72" t="s">
        <v>7</v>
      </c>
      <c r="C34" s="64" t="s">
        <v>47</v>
      </c>
      <c r="D34" s="67" t="s">
        <v>97</v>
      </c>
      <c r="E34" s="44"/>
      <c r="F34" s="45">
        <v>1</v>
      </c>
      <c r="G34" s="86"/>
      <c r="H34" s="46">
        <f t="shared" si="1"/>
        <v>0</v>
      </c>
    </row>
    <row r="35" spans="1:8" ht="78.75" x14ac:dyDescent="0.25">
      <c r="A35" s="68"/>
      <c r="B35" s="72"/>
      <c r="C35" s="78"/>
      <c r="D35" s="67" t="s">
        <v>98</v>
      </c>
      <c r="E35" s="44"/>
      <c r="F35" s="45"/>
      <c r="G35" s="84"/>
      <c r="H35" s="46"/>
    </row>
    <row r="36" spans="1:8" x14ac:dyDescent="0.25">
      <c r="A36" s="68" t="s">
        <v>96</v>
      </c>
      <c r="B36" s="72" t="s">
        <v>7</v>
      </c>
      <c r="C36" s="64" t="s">
        <v>46</v>
      </c>
      <c r="D36" s="67" t="s">
        <v>100</v>
      </c>
      <c r="E36" s="44"/>
      <c r="F36" s="45">
        <v>1</v>
      </c>
      <c r="G36" s="88">
        <v>2500</v>
      </c>
      <c r="H36" s="87">
        <f t="shared" si="1"/>
        <v>2500</v>
      </c>
    </row>
    <row r="37" spans="1:8" ht="33.75" x14ac:dyDescent="0.25">
      <c r="A37" s="68"/>
      <c r="B37" s="72"/>
      <c r="C37" s="78"/>
      <c r="D37" s="67" t="s">
        <v>101</v>
      </c>
      <c r="E37" s="44"/>
      <c r="F37" s="45"/>
      <c r="G37" s="84"/>
      <c r="H37" s="46"/>
    </row>
    <row r="38" spans="1:8" x14ac:dyDescent="0.25">
      <c r="A38" s="68" t="s">
        <v>99</v>
      </c>
      <c r="B38" s="72" t="s">
        <v>7</v>
      </c>
      <c r="C38" s="64" t="s">
        <v>46</v>
      </c>
      <c r="D38" s="67" t="s">
        <v>103</v>
      </c>
      <c r="E38" s="44"/>
      <c r="F38" s="45">
        <v>1</v>
      </c>
      <c r="G38" s="86"/>
      <c r="H38" s="46">
        <f t="shared" si="1"/>
        <v>0</v>
      </c>
    </row>
    <row r="39" spans="1:8" ht="45" x14ac:dyDescent="0.25">
      <c r="A39" s="68"/>
      <c r="B39" s="72"/>
      <c r="C39" s="78"/>
      <c r="D39" s="67" t="s">
        <v>104</v>
      </c>
      <c r="E39" s="44"/>
      <c r="F39" s="45"/>
      <c r="G39" s="84"/>
      <c r="H39" s="46"/>
    </row>
    <row r="40" spans="1:8" x14ac:dyDescent="0.25">
      <c r="A40" s="68" t="s">
        <v>102</v>
      </c>
      <c r="B40" s="72" t="s">
        <v>7</v>
      </c>
      <c r="C40" s="64" t="s">
        <v>46</v>
      </c>
      <c r="D40" s="67" t="s">
        <v>106</v>
      </c>
      <c r="E40" s="44"/>
      <c r="F40" s="45">
        <v>1</v>
      </c>
      <c r="G40" s="86"/>
      <c r="H40" s="46">
        <f t="shared" si="1"/>
        <v>0</v>
      </c>
    </row>
    <row r="41" spans="1:8" ht="101.25" x14ac:dyDescent="0.25">
      <c r="A41" s="68"/>
      <c r="B41" s="72"/>
      <c r="C41" s="78"/>
      <c r="D41" s="67" t="s">
        <v>107</v>
      </c>
      <c r="E41" s="44"/>
      <c r="F41" s="45"/>
      <c r="G41" s="84"/>
      <c r="H41" s="46"/>
    </row>
    <row r="42" spans="1:8" x14ac:dyDescent="0.25">
      <c r="A42" s="68" t="s">
        <v>105</v>
      </c>
      <c r="B42" s="72" t="s">
        <v>7</v>
      </c>
      <c r="C42" s="64" t="s">
        <v>46</v>
      </c>
      <c r="D42" s="67" t="s">
        <v>109</v>
      </c>
      <c r="E42" s="44"/>
      <c r="F42" s="45">
        <v>1</v>
      </c>
      <c r="G42" s="86"/>
      <c r="H42" s="46">
        <f t="shared" si="1"/>
        <v>0</v>
      </c>
    </row>
    <row r="43" spans="1:8" ht="22.5" x14ac:dyDescent="0.25">
      <c r="A43" s="68"/>
      <c r="B43" s="72"/>
      <c r="C43" s="78"/>
      <c r="D43" s="67" t="s">
        <v>110</v>
      </c>
      <c r="E43" s="44"/>
      <c r="F43" s="45"/>
      <c r="G43" s="84"/>
      <c r="H43" s="46"/>
    </row>
    <row r="44" spans="1:8" x14ac:dyDescent="0.25">
      <c r="A44" s="68" t="s">
        <v>108</v>
      </c>
      <c r="B44" s="72" t="s">
        <v>7</v>
      </c>
      <c r="C44" s="64" t="s">
        <v>67</v>
      </c>
      <c r="D44" s="67" t="s">
        <v>112</v>
      </c>
      <c r="E44" s="44"/>
      <c r="F44" s="45">
        <v>40</v>
      </c>
      <c r="G44" s="86"/>
      <c r="H44" s="46">
        <f t="shared" si="1"/>
        <v>0</v>
      </c>
    </row>
    <row r="45" spans="1:8" ht="225" x14ac:dyDescent="0.25">
      <c r="A45" s="68"/>
      <c r="B45" s="72"/>
      <c r="C45" s="78"/>
      <c r="D45" s="67" t="s">
        <v>113</v>
      </c>
      <c r="E45" s="44"/>
      <c r="F45" s="45"/>
      <c r="G45" s="84"/>
      <c r="H45" s="46"/>
    </row>
    <row r="46" spans="1:8" x14ac:dyDescent="0.25">
      <c r="A46" s="68" t="s">
        <v>111</v>
      </c>
      <c r="B46" s="72" t="s">
        <v>7</v>
      </c>
      <c r="C46" s="64" t="s">
        <v>46</v>
      </c>
      <c r="D46" s="67" t="s">
        <v>115</v>
      </c>
      <c r="E46" s="44"/>
      <c r="F46" s="45">
        <v>1</v>
      </c>
      <c r="G46" s="86"/>
      <c r="H46" s="46">
        <f t="shared" si="1"/>
        <v>0</v>
      </c>
    </row>
    <row r="47" spans="1:8" ht="67.5" x14ac:dyDescent="0.25">
      <c r="A47" s="68"/>
      <c r="B47" s="72"/>
      <c r="C47" s="78"/>
      <c r="D47" s="67" t="s">
        <v>116</v>
      </c>
      <c r="E47" s="44"/>
      <c r="F47" s="45"/>
      <c r="G47" s="84"/>
      <c r="H47" s="46"/>
    </row>
    <row r="48" spans="1:8" x14ac:dyDescent="0.25">
      <c r="A48" s="68" t="s">
        <v>114</v>
      </c>
      <c r="B48" s="72" t="s">
        <v>7</v>
      </c>
      <c r="C48" s="64" t="s">
        <v>46</v>
      </c>
      <c r="D48" s="67" t="s">
        <v>117</v>
      </c>
      <c r="E48" s="44"/>
      <c r="F48" s="45">
        <v>1</v>
      </c>
      <c r="G48" s="86"/>
      <c r="H48" s="46">
        <f t="shared" ref="H48" si="2">+ROUND(+F48*ROUND(G48,2),2)</f>
        <v>0</v>
      </c>
    </row>
    <row r="49" spans="1:8" ht="56.25" x14ac:dyDescent="0.25">
      <c r="A49" s="68"/>
      <c r="B49" s="72"/>
      <c r="C49" s="78"/>
      <c r="D49" s="67" t="s">
        <v>118</v>
      </c>
      <c r="E49" s="44"/>
      <c r="F49" s="45"/>
      <c r="G49" s="84"/>
      <c r="H49" s="46"/>
    </row>
    <row r="50" spans="1:8" x14ac:dyDescent="0.25">
      <c r="A50" s="47"/>
      <c r="B50" s="73"/>
      <c r="C50" s="47"/>
      <c r="D50" s="108" t="s">
        <v>120</v>
      </c>
      <c r="E50" s="109"/>
      <c r="F50" s="110"/>
      <c r="G50" s="48"/>
      <c r="H50" s="49">
        <f>SUM(H8:H49)</f>
        <v>2500</v>
      </c>
    </row>
    <row r="51" spans="1:8" x14ac:dyDescent="0.25">
      <c r="A51" s="69" t="s">
        <v>121</v>
      </c>
      <c r="B51" s="70" t="s">
        <v>5</v>
      </c>
      <c r="C51" s="38" t="s">
        <v>6</v>
      </c>
      <c r="D51" s="39" t="s">
        <v>123</v>
      </c>
      <c r="E51" s="39"/>
      <c r="F51" s="50"/>
      <c r="G51" s="51"/>
      <c r="H51" s="52"/>
    </row>
    <row r="52" spans="1:8" x14ac:dyDescent="0.25">
      <c r="A52" s="68" t="s">
        <v>122</v>
      </c>
      <c r="B52" s="72" t="s">
        <v>7</v>
      </c>
      <c r="C52" s="43" t="s">
        <v>46</v>
      </c>
      <c r="D52" s="44" t="s">
        <v>123</v>
      </c>
      <c r="E52" s="44"/>
      <c r="F52" s="45">
        <v>1</v>
      </c>
      <c r="G52" s="86"/>
      <c r="H52" s="46">
        <f t="shared" ref="H52" si="3">+ROUND(+F52*ROUND(G52,2),2)</f>
        <v>0</v>
      </c>
    </row>
    <row r="53" spans="1:8" ht="202.5" x14ac:dyDescent="0.25">
      <c r="A53" s="68"/>
      <c r="B53" s="72"/>
      <c r="C53" s="43"/>
      <c r="D53" s="44" t="s">
        <v>124</v>
      </c>
      <c r="E53" s="44"/>
      <c r="F53" s="45"/>
      <c r="G53" s="84"/>
      <c r="H53" s="46"/>
    </row>
    <row r="54" spans="1:8" x14ac:dyDescent="0.25">
      <c r="A54" s="47"/>
      <c r="B54" s="73"/>
      <c r="C54" s="47"/>
      <c r="D54" s="108" t="s">
        <v>125</v>
      </c>
      <c r="E54" s="109"/>
      <c r="F54" s="110"/>
      <c r="G54" s="48"/>
      <c r="H54" s="49">
        <f>SUM(H52:H53)</f>
        <v>0</v>
      </c>
    </row>
    <row r="55" spans="1:8" x14ac:dyDescent="0.25">
      <c r="A55" s="69" t="s">
        <v>126</v>
      </c>
      <c r="B55" s="70" t="s">
        <v>5</v>
      </c>
      <c r="C55" s="38" t="s">
        <v>6</v>
      </c>
      <c r="D55" s="39" t="s">
        <v>9</v>
      </c>
      <c r="E55" s="39"/>
      <c r="F55" s="50"/>
      <c r="G55" s="51"/>
      <c r="H55" s="52"/>
    </row>
    <row r="56" spans="1:8" x14ac:dyDescent="0.25">
      <c r="A56" s="68" t="s">
        <v>127</v>
      </c>
      <c r="B56" s="72" t="s">
        <v>7</v>
      </c>
      <c r="C56" s="43" t="s">
        <v>46</v>
      </c>
      <c r="D56" s="44" t="s">
        <v>9</v>
      </c>
      <c r="E56" s="44"/>
      <c r="F56" s="45">
        <v>1</v>
      </c>
      <c r="G56" s="86"/>
      <c r="H56" s="46">
        <f t="shared" ref="H56" si="4">+ROUND(+F56*ROUND(G56,2),2)</f>
        <v>0</v>
      </c>
    </row>
    <row r="57" spans="1:8" ht="146.25" x14ac:dyDescent="0.25">
      <c r="A57" s="68"/>
      <c r="B57" s="72"/>
      <c r="C57" s="43"/>
      <c r="D57" s="44" t="s">
        <v>128</v>
      </c>
      <c r="E57" s="44"/>
      <c r="F57" s="45"/>
      <c r="G57" s="84"/>
      <c r="H57" s="46"/>
    </row>
    <row r="58" spans="1:8" x14ac:dyDescent="0.25">
      <c r="A58" s="47"/>
      <c r="B58" s="73"/>
      <c r="C58" s="47"/>
      <c r="D58" s="108" t="s">
        <v>129</v>
      </c>
      <c r="E58" s="109"/>
      <c r="F58" s="110"/>
      <c r="G58" s="48"/>
      <c r="H58" s="49">
        <f>SUM(H56:H57)</f>
        <v>0</v>
      </c>
    </row>
    <row r="59" spans="1:8" x14ac:dyDescent="0.25">
      <c r="A59" s="69" t="s">
        <v>130</v>
      </c>
      <c r="B59" s="70" t="s">
        <v>5</v>
      </c>
      <c r="C59" s="38" t="s">
        <v>6</v>
      </c>
      <c r="D59" s="81" t="s">
        <v>8</v>
      </c>
      <c r="E59" s="39"/>
      <c r="F59" s="50"/>
      <c r="G59" s="51"/>
      <c r="H59" s="52"/>
    </row>
    <row r="60" spans="1:8" x14ac:dyDescent="0.25">
      <c r="A60" s="68" t="s">
        <v>131</v>
      </c>
      <c r="B60" s="72" t="s">
        <v>7</v>
      </c>
      <c r="C60" s="43" t="s">
        <v>6</v>
      </c>
      <c r="D60" s="44" t="s">
        <v>8</v>
      </c>
      <c r="E60" s="44"/>
      <c r="F60" s="45">
        <v>1</v>
      </c>
      <c r="G60" s="86"/>
      <c r="H60" s="46">
        <f t="shared" ref="H60" si="5">+ROUND(+F60*ROUND(G60,2),2)</f>
        <v>0</v>
      </c>
    </row>
    <row r="61" spans="1:8" ht="45" x14ac:dyDescent="0.25">
      <c r="A61" s="68"/>
      <c r="B61" s="72"/>
      <c r="C61" s="43"/>
      <c r="D61" s="44" t="s">
        <v>132</v>
      </c>
      <c r="E61" s="44"/>
      <c r="F61" s="45"/>
      <c r="G61" s="84"/>
      <c r="H61" s="46"/>
    </row>
    <row r="62" spans="1:8" x14ac:dyDescent="0.25">
      <c r="A62" s="47"/>
      <c r="B62" s="73"/>
      <c r="C62" s="47"/>
      <c r="D62" s="108" t="s">
        <v>42</v>
      </c>
      <c r="E62" s="109"/>
      <c r="F62" s="110"/>
      <c r="G62" s="48"/>
      <c r="H62" s="49">
        <f>SUM(H60:H61)</f>
        <v>0</v>
      </c>
    </row>
    <row r="63" spans="1:8" s="23" customFormat="1" ht="12" customHeight="1" x14ac:dyDescent="0.25">
      <c r="A63" s="56"/>
      <c r="B63" s="74"/>
      <c r="C63" s="57"/>
      <c r="D63" s="53" t="s">
        <v>10</v>
      </c>
      <c r="E63" s="53"/>
      <c r="F63" s="54"/>
      <c r="G63" s="55"/>
      <c r="H63" s="49">
        <f>H62+H58+H54+H50</f>
        <v>2500</v>
      </c>
    </row>
    <row r="64" spans="1:8" s="23" customFormat="1" ht="15" customHeight="1" x14ac:dyDescent="0.25">
      <c r="A64" s="56"/>
      <c r="B64" s="74"/>
      <c r="C64" s="57"/>
      <c r="D64" s="3" t="s">
        <v>134</v>
      </c>
      <c r="E64" s="3"/>
      <c r="F64" s="5" t="str">
        <f>+IF(AND($F$247&gt;0,LEN(H64)&lt;=0,LEN(G64)&lt;=0),"13 %",IF(AND($F$247&gt;0,H64&gt;0,LEN(G64)&lt;=0),+(H64/$F$247),""))</f>
        <v/>
      </c>
      <c r="G64" s="6"/>
      <c r="H64" s="62">
        <f>+H63*0.13</f>
        <v>325</v>
      </c>
    </row>
    <row r="65" spans="1:10" s="23" customFormat="1" ht="18.600000000000001" customHeight="1" x14ac:dyDescent="0.25">
      <c r="A65" s="58"/>
      <c r="B65" s="75"/>
      <c r="C65" s="59"/>
      <c r="D65" s="4" t="s">
        <v>135</v>
      </c>
      <c r="E65" s="3"/>
      <c r="F65" s="5" t="str">
        <f>+IF(AND($F$247&gt;0,LEN(H65)&lt;=0,LEN(G65)&lt;=0)," 6 %",IF(AND($F$247&gt;0,H65&gt;0,LEN(G65)&lt;=0),+(H65/$F$247),""))</f>
        <v/>
      </c>
      <c r="G65" s="7"/>
      <c r="H65" s="62">
        <f>+H63*0.06</f>
        <v>150</v>
      </c>
    </row>
    <row r="66" spans="1:10" s="23" customFormat="1" ht="22.15" customHeight="1" x14ac:dyDescent="0.25">
      <c r="A66" s="58"/>
      <c r="B66" s="75"/>
      <c r="C66" s="59"/>
      <c r="D66" s="4" t="s">
        <v>43</v>
      </c>
      <c r="E66" s="4"/>
      <c r="F66" s="60"/>
      <c r="G66" s="60"/>
      <c r="H66" s="61">
        <f>SUBTOTAL(9,H63:H65)</f>
        <v>2975</v>
      </c>
      <c r="J66" s="63"/>
    </row>
    <row r="68" spans="1:10" ht="13.5" customHeight="1" x14ac:dyDescent="0.25">
      <c r="A68" s="101" t="s">
        <v>133</v>
      </c>
      <c r="B68" s="101"/>
      <c r="C68" s="101"/>
      <c r="D68" s="101"/>
      <c r="E68" s="101"/>
      <c r="F68" s="101"/>
    </row>
    <row r="69" spans="1:10" ht="27.4" customHeight="1" x14ac:dyDescent="0.25">
      <c r="A69" s="101" t="s">
        <v>137</v>
      </c>
      <c r="B69" s="101"/>
      <c r="C69" s="101"/>
      <c r="D69" s="101"/>
      <c r="E69" s="101"/>
      <c r="F69" s="101"/>
    </row>
    <row r="71" spans="1:10" s="2" customFormat="1" x14ac:dyDescent="0.25">
      <c r="A71" s="8" t="s">
        <v>13</v>
      </c>
      <c r="B71" s="107"/>
      <c r="C71" s="107"/>
      <c r="D71" s="107"/>
      <c r="E71" s="107"/>
      <c r="F71" s="9"/>
      <c r="G71" s="10"/>
    </row>
    <row r="75" spans="1:10" s="2" customFormat="1" ht="75" customHeight="1" x14ac:dyDescent="0.25">
      <c r="A75" s="102" t="s">
        <v>14</v>
      </c>
      <c r="B75" s="102"/>
      <c r="C75" s="102"/>
      <c r="D75" s="102"/>
      <c r="E75" s="102"/>
      <c r="F75" s="102"/>
      <c r="G75" s="102"/>
      <c r="H75" s="102"/>
    </row>
  </sheetData>
  <sheetProtection algorithmName="SHA-512" hashValue="odH+uyY65EsuqBM5m2pO0j5SUtugd65hc5+Z1xCSGPUHXWjALznwPWzjAnfqhMn56RLMAnZr6wPAffa3n7oH8g==" saltValue="+pSTkoExw+mq8qb23CWmgg==" spinCount="100000" sheet="1" selectLockedCells="1"/>
  <mergeCells count="10">
    <mergeCell ref="A68:F68"/>
    <mergeCell ref="A69:F69"/>
    <mergeCell ref="A75:H75"/>
    <mergeCell ref="A1:H1"/>
    <mergeCell ref="A2:H2"/>
    <mergeCell ref="B71:E71"/>
    <mergeCell ref="D50:F50"/>
    <mergeCell ref="D54:F54"/>
    <mergeCell ref="D58:F58"/>
    <mergeCell ref="D62:F62"/>
  </mergeCells>
  <dataValidations count="1">
    <dataValidation type="list" allowBlank="1" showInputMessage="1" showErrorMessage="1" sqref="B8:B19"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ignoredErrors>
    <ignoredError sqref="H64:H65"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2026-03-25T12:45:54Z</cp:lastPrinted>
  <dcterms:created xsi:type="dcterms:W3CDTF">2025-03-07T14:13:09Z</dcterms:created>
  <dcterms:modified xsi:type="dcterms:W3CDTF">2026-03-25T12:47:01Z</dcterms:modified>
</cp:coreProperties>
</file>