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6exp\715_AdecRampaPkAstosSocPRado_NOE-RRJ\"/>
    </mc:Choice>
  </mc:AlternateContent>
  <xr:revisionPtr revIDLastSave="0" documentId="13_ncr:1_{6C5DC1F3-8FB4-49AF-A76A-693FCEC41541}" xr6:coauthVersionLast="36" xr6:coauthVersionMax="36" xr10:uidLastSave="{00000000-0000-0000-0000-000000000000}"/>
  <bookViews>
    <workbookView xWindow="0" yWindow="0" windowWidth="28395" windowHeight="12090" xr2:uid="{32A381DA-88EE-48E4-A77F-8E6502327467}"/>
  </bookViews>
  <sheets>
    <sheet name="Anexo I pag 1 oferta" sheetId="9" r:id="rId1"/>
    <sheet name="Anexo I Tabla Desglose Precio" sheetId="8" r:id="rId2"/>
    <sheet name="COMO OFERTAR PARTIDAS FIJAS" sheetId="10" r:id="rId3"/>
  </sheets>
  <definedNames>
    <definedName name="_xlnm._FilterDatabase" localSheetId="1" hidden="1">'Anexo I Tabla Desglose Precio'!$A$5:$L$102</definedName>
    <definedName name="_xlnm.Print_Area" localSheetId="0">'Anexo I pag 1 oferta'!$A$3:$J$48</definedName>
    <definedName name="_xlnm.Print_Area" localSheetId="1">'Anexo I Tabla Desglose Precio'!$A$6:$L$112</definedName>
    <definedName name="_xlnm.Print_Titles" localSheetId="1">'Anexo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70" i="10" l="1"/>
  <c r="J70" i="10" s="1"/>
  <c r="F70" i="10"/>
  <c r="D70" i="10"/>
  <c r="C70" i="10"/>
  <c r="B70" i="10"/>
  <c r="A70" i="10"/>
  <c r="H53" i="10"/>
  <c r="G53" i="10"/>
  <c r="F53" i="10"/>
  <c r="D53" i="10"/>
  <c r="C53" i="10"/>
  <c r="B53" i="10"/>
  <c r="A53" i="10"/>
  <c r="G37" i="10"/>
  <c r="F37" i="10"/>
  <c r="H37" i="10" s="1"/>
  <c r="D37" i="10"/>
  <c r="C37" i="10"/>
  <c r="B37" i="10"/>
  <c r="A37" i="10"/>
  <c r="G20" i="10"/>
  <c r="F20" i="10"/>
  <c r="D20" i="10"/>
  <c r="C20" i="10"/>
  <c r="B20" i="10"/>
  <c r="A20" i="10"/>
  <c r="H20" i="10" l="1"/>
  <c r="H70" i="10"/>
  <c r="K84" i="8" l="1"/>
  <c r="L96" i="8" l="1"/>
  <c r="L93" i="8"/>
  <c r="L94" i="8" s="1"/>
  <c r="L88" i="8"/>
  <c r="L90" i="8" s="1"/>
  <c r="L84" i="8"/>
  <c r="L82" i="8"/>
  <c r="L79" i="8"/>
  <c r="L75" i="8"/>
  <c r="L71" i="8"/>
  <c r="L68" i="8"/>
  <c r="L65" i="8"/>
  <c r="L62" i="8"/>
  <c r="L59" i="8"/>
  <c r="L56" i="8"/>
  <c r="L52" i="8"/>
  <c r="L48" i="8"/>
  <c r="L45" i="8"/>
  <c r="L42" i="8"/>
  <c r="L38" i="8"/>
  <c r="L29" i="8"/>
  <c r="L26" i="8"/>
  <c r="L23" i="8"/>
  <c r="L21" i="8"/>
  <c r="L17" i="8"/>
  <c r="L15" i="8"/>
  <c r="L7" i="8"/>
  <c r="L86" i="8" l="1"/>
  <c r="L98" i="8"/>
  <c r="L99" i="8" l="1"/>
  <c r="J100" i="8" l="1"/>
  <c r="J101" i="8"/>
  <c r="L102" i="8" l="1"/>
  <c r="B26" i="9" s="1"/>
</calcChain>
</file>

<file path=xl/sharedStrings.xml><?xml version="1.0" encoding="utf-8"?>
<sst xmlns="http://schemas.openxmlformats.org/spreadsheetml/2006/main" count="298" uniqueCount="183">
  <si>
    <t>Código</t>
  </si>
  <si>
    <t>Nat</t>
  </si>
  <si>
    <t>Ud</t>
  </si>
  <si>
    <t>Resumen</t>
  </si>
  <si>
    <t>Longitud</t>
  </si>
  <si>
    <t>Anchura</t>
  </si>
  <si>
    <t>Altura</t>
  </si>
  <si>
    <t>Cantidad</t>
  </si>
  <si>
    <t>CanPres</t>
  </si>
  <si>
    <t>Pres</t>
  </si>
  <si>
    <t>ImpPres</t>
  </si>
  <si>
    <t>01</t>
  </si>
  <si>
    <t>Capítulo</t>
  </si>
  <si>
    <t/>
  </si>
  <si>
    <t>ADECUACION RAMPA PARKING Y ACERA</t>
  </si>
  <si>
    <t>Partida</t>
  </si>
  <si>
    <t>M2</t>
  </si>
  <si>
    <t>LEVANTADO DE BALDOSAS HIDRAULICAS RAMPA I/ SOPORTE</t>
  </si>
  <si>
    <t>Picado y levantado de baldosas hidraulicas situada en rampa de acceso al parking del edificio de Asuntos Sociales, efectuado por medios mecanicos con maquina miniexcavadora y bordes y remates por manuales con martillo electrico, levantado de recrecidos de mortero y hormigón hasta llegar a la losa de soporte del forjado (mínimo 10 cm en total). Se incluye el corte con disco y fresado del pavimento existente si fuera necesario; así como la retirada de escombros a contenedor mediante dumper o pie de carga  y llmpieza. Incluso p.p de medidas de proteccion, medios auxiliares y limpieza de tajo. Incluyendo todos los medios materiales,incluso pequeño material auxiliar necesario,y medios humanos necesarios para la ejecución de la unidad.</t>
  </si>
  <si>
    <t>Rampa</t>
  </si>
  <si>
    <t>Lateral izquierdo</t>
  </si>
  <si>
    <t>Lateral derecho</t>
  </si>
  <si>
    <t>UD</t>
  </si>
  <si>
    <t>LEVANTADO DE BALIZAS RAMPA</t>
  </si>
  <si>
    <t>ML</t>
  </si>
  <si>
    <t>SUSTITUCION REJILLA SUMIDERO I/ LIMPIEZA</t>
  </si>
  <si>
    <t>Sustitución de rejilla existente por otra de las mismas caracteristicas, incluyendo el levantado de la rejilla sumidero actual, la sustitución del cerco y el acunado realizado con mortero; así como la instalación de la nueva rejilla. Incluso p.p de medidas de proteccion, medios auxiliares y limpieza de tajo. Incluso replanteo. Unidad completamente terminada y funcionando, incluyendo todos los medios materiales,incluso medios auxiliares y medios humanos necesarios para la ejecución de la unidad. La partida incluye la limpieza del imbornal</t>
  </si>
  <si>
    <t>Rejilla rampa</t>
  </si>
  <si>
    <t>SUSTITUCION TAPA ARQUETA</t>
  </si>
  <si>
    <t>Sustitucion de tapas de arqueta por nuevas tapas de las mismas características que las existentes, incluye cerco metálico y levantado de tapa existente con retirada. Incluso p.p de medidas de proteccion medios auxiliares y limpieza de tajo. Incluso replanteo. Unidad completamente terminada y funcionando, incluyendo todos los medios materiales,incluso pequeño material auxiliar necesario y medios humanos necesarios para la ejecución de la unidad</t>
  </si>
  <si>
    <t>ENCOFRADO LATERAL RAMPA</t>
  </si>
  <si>
    <t>Encofrado de bordes de rampa. mediante tablones de madera y plasticos de proteccion fijados al canto del forjado. Incluso p.p de medidas de proteccion, medios auxiliares y limpieza de tajo. Incluso replanteo. Unidad completamente terminada y funcionando, incluyendo todos los medios materiales,incluso pequeño material auxiliar necesario,y medios humanos necesariospara la ejecución de la unidad.</t>
  </si>
  <si>
    <t>JUNTAS DE DILATACION</t>
  </si>
  <si>
    <t>Ejecucion de repaso en juntas de dilatacion mediante limpieza de las mismas eliminando restos de materiales, colocacion de fondo de junta de poliestireno y limpieza.
Incluso p.p de medidas de proteccion medios auxiliares y limpieza de tajo. Incluso replanteo. Unidad completamente terminada y funcionando, incluyendo todos los medios materiales,incluso pequeño material auxiliar necesario, y medios humanos necesariospara la ejecución de la unidad. Totalmente terminado</t>
  </si>
  <si>
    <t>SOLERA DE HORMIGON ARMADO</t>
  </si>
  <si>
    <t>PINTURA SOBRE PAVIMENTO</t>
  </si>
  <si>
    <t>Pintado de paso de cebra sobre hormigón, realizado con una mezcla de pintura semi-mate a base de resinas acrílicas al disolvente especialmente formulada para el pintado de marcas viales de señalización, modelo titan señalizaciones o similar, aplicada manualmente. Incluso replanteo, encintado, pequeño material y medios auxiliares. Totalmente terminado</t>
  </si>
  <si>
    <t>Paso peatones rampa</t>
  </si>
  <si>
    <t>PROTECCION DE ARBOLADO</t>
  </si>
  <si>
    <t>Protección individual de tronco de árbol próximo a la zona de actuacion, con estructura de maderas atadas entre sí con alambre, de 2 m de altura mínima, colocadas sobre material con función de acolchado, con el desmontaje incluido</t>
  </si>
  <si>
    <t>CATA INSPECCION RADICULAR</t>
  </si>
  <si>
    <t>Realización de catas para la inspección radicular. Catas de 1x1x0,5 m con limpieza radicular</t>
  </si>
  <si>
    <t>LEVANTADO DE BORDILLO</t>
  </si>
  <si>
    <t>Demolición de bordillo de acera con compresor y carga sobre camión con medios manuales, en entorno urbano sin dificultad de movilidad, así como la retirada de escombros a contenedor mediante dumper o pie de carga  y llmpieza. Incluso p.p de medidas de proteccion, Medios auxiliares y limpieza de tajo. Incluyendo todos los medios materiales,incluso pequeño material auxiliar necesario,y medios humanos necesarios para la ejecución de la unidad.</t>
  </si>
  <si>
    <t>Zona rampa</t>
  </si>
  <si>
    <t>Acera manzano</t>
  </si>
  <si>
    <t>LEVANTADO DE BALDOSAS ACERA I/ MORTERO</t>
  </si>
  <si>
    <t>Demolición de pavimento de losetas colocadas sobre base de hormigón de hasta 20 cm de espesor, incluido la demolición de la base, de ancho hasta 2 m, con compresor y carga sobre camión con medios manuales, en entorno urbano sin dificultad de movilidad, en aceras &lt;= 3 m de ancho o calzada/plataforma única &lt;= 7 m de ancho, sin afectación por servicios o elementos de mobiliario urbano, así como la retirada de escombros a contenedor mediante dumper o pie de carga  y llmpieza. Incluso p.p de medidas de proteccion, medios auxiliares y limpieza de tajo. Incluyendo todos los medios materiales,incluso medios auxiliares y medios humanos necesarios para la ejecución de la unidad.</t>
  </si>
  <si>
    <t>M3</t>
  </si>
  <si>
    <t>LIMPIEZA DE RAICES EN ACERA</t>
  </si>
  <si>
    <t>Limpieza zona radicular arbolado. Limpieza manual de la superficie con lanza de aire a presión.  Incluye, si fuese necesario, recolocar y forzar ligeramente su posición hacia debajo de forma manual o mecánica. Colocación, si fuese necesario de una geored con geotextil o en algún caso, con un mallazo de acero para mantener las raíces en su posición</t>
  </si>
  <si>
    <t>EXCAVACION EN ACERA</t>
  </si>
  <si>
    <t>Excavación en acera hasta una profundidad de 30 cm, en suelo de arcilla semidura, con medios mecánicos, y carga a camión; así como la retirada de escombros a contenedor mediante dumper o pie de carga y llmpieza. Incluso p.p de medidas de proteccion, medios auxiliares y limpieza de tajo. Incluyendo todos los medios materiales,incluso pequeño material auxiliar necesario,y medios humanos necesarios para la ejecución de la unidad.</t>
  </si>
  <si>
    <t>CAPA DE AIREACION</t>
  </si>
  <si>
    <t>Capa aireación a partir de subbase de 15 cm de espesor de grava de cantera de piedra granítica, de 25 mm, con extendido y compactado del material, de un grosor mínimo de 10 cm recomendable 15 cm) entre el terreno natural y la sección prevista del pavimento. Esta capa actúa como sistema de aireación del suelo base, reduce la proliferación de raíces en este espacio evitando así los daños en los pavimentos.</t>
  </si>
  <si>
    <t>LAMINA GEORED CON GEOTEXTIL</t>
  </si>
  <si>
    <t>Suministro e instalación de lámina geored de polietileno de alta densidad (HDPE) con un geotextil no tejido de polipropi- leno (PP) termo-fijado para separar la capa de aireación de la base de zahorras del pavimento , completamente terminado.</t>
  </si>
  <si>
    <t>BASE DE HORMIGÓN</t>
  </si>
  <si>
    <t>Base de hormigón de consistencia plástica, tamaño máximo del árido 10 mm, con &gt;= 200 kg/m3 de cemento, apto para clase de exposición I, vertido desde camión con extendido y vibrado manual, con acabado maestreado. Incluso medios auxiliares y limpieza final.</t>
  </si>
  <si>
    <t>BORDILLO ACERA</t>
  </si>
  <si>
    <t>Colocación de bordillo igual al existente, sobre base de hormigón HM-20/P / 40 / I de consistencia plástica, tamaño máximo del árido 40 mm, con &gt;= 200 kg/m3 de cemento, apto para clase de exposición I, de 25 a 30 cm de altura, rejuntado con mortero mixto 1:2:10 hormigón HM-20/P / 40 / I,&gt;= 200kg/m3 cemento. La partida incluye la p.p. de bordillo rebajado en zona de paso de peatones o similar.</t>
  </si>
  <si>
    <t>BALDOSA HIDRAULICA HORMIGON 4 PASTILLAS ACERA</t>
  </si>
  <si>
    <t>Suministro y colocación de pavimento para aceras mediante baldosa hidráulica de cuatro pastillas igual a la existente, fabricada con cemento hidráulico prensado, de dimensiones aproximadas 20x20 cm (o equivalentes), color y textura según proyecto o dirección facultativa, con acabado antideslizante apto para uso peatonal en exteriores.
Incluye la preparación del soporte, consistente en limpieza, regularización y humectación de la base; colocación sobre cama de mortero de cemento dosificado según normativa vigente; correcta alineación, nivelación y planeidad; ejecución de juntas con mortero de cemento o material adecuado; y limpieza final del pavimento.</t>
  </si>
  <si>
    <t>BALIZA CILINDRICA FLEXIBLE</t>
  </si>
  <si>
    <t>Suministro e instalación de baliza cilíndrica flexible igual a la existente en la zona de la rampa, incluso retirada de las existentes, anclaje y fijaciones. Incluyendo pequeño material, medios auxiliares necesario y medios humanos para la ejecución de la unidad.  Se inclye en esta partida el desmontaje y montaje de las balizas existentes en buen estado que se peudan conservar.</t>
  </si>
  <si>
    <t>RESTARURAR PAISAJE VEGETAL</t>
  </si>
  <si>
    <t>Restarurar el paisaje vegetal de la zona de obra que haya sido deteriorado por otro de las mismas características. Incluso pequeño material y medios auxiliares.</t>
  </si>
  <si>
    <t>01.22</t>
  </si>
  <si>
    <t>PA</t>
  </si>
  <si>
    <t>Ayudas de albañilería a justificar. Esta partida se deberá justificar con precios descompuestos</t>
  </si>
  <si>
    <t>Total 01</t>
  </si>
  <si>
    <t>02</t>
  </si>
  <si>
    <t>CONTROL DE CALIDAD</t>
  </si>
  <si>
    <t>En este capítulo se indican aquellos ensayos y pruebas adicionales a lo exigido en normativa vigente (art. 11 de la LOE  y  CTE que indica que todos los productos, equipos y sistemas a incorporar de forma permanente a la obra deberán ir acompañados, como mínimo, para su recepción de albarán y certificado de garantía (este último puede ser prescindible para productos, equipos y sistemas con obligatoriedad de marcado CE), que deben ser realizados por entidades o laboratorios de control de calidad de la edificación, debidamente homologados y acreditados, distintos e independientes de los realizados por el constructor, y necesarios según indicaciones de la DF y de acuerdo con lo especificado en el proyecto, para garantizar y certificar la calidad de los materiales, calidad de la ejecución y el correcto funcionamiento de las unidades de obras civil e instalaciones ejecutadas. i. p.p. de mano de obra, redacción de plan de control de calidad, coordinación de los trabajos y toma de datos, redacción de informes, material y medios auxiliares necesarios. 
Se contempla:
- Ensayo para determinar la consistencia del hormigón fresco mediante el método de asentamiento del cono de Abrams según UNE-EN 12350-2 y la resistencia característica a compresión del hormigón endurecido con fabricación y curado de dos probetas cilíndricas de 15x30 cm según UNE-EN 12390-2, con refrentado y rotura a compresión según UNE-EN 12390-3, incluso desplazamiento a obra, toma de muestra de hormigón fresco según UNE-EN 12350-1 e informe de resultados.
- Ensayo de resbaladicidad
- Ensayo para determinar las siguientes características mecánicas: el límite elástico, la carga de rotura, el alargamiento de rotura y el alargamiento bajo carga máxima sobre una muestra de una malla electrosoldada de cada diámetro diferente según UNE-EN ISO 15630-2, incluso desplazamiento a obra, toma de muestra e informe de resultados.</t>
  </si>
  <si>
    <t>Total 02</t>
  </si>
  <si>
    <t>03</t>
  </si>
  <si>
    <t>GESTION DE RESIDUOS</t>
  </si>
  <si>
    <t>Partida destinada a la gestión de residuos durante la realización de los trabajos, comprendiendo:
- Carga de RCD sobre contenedor, dúmper o camión pequeño, por medios manuales, a granel, y considerando 2 peones ordinarios en la carga, sin incluir transporte, no se incluye la selección previa. 
- Clasificación de residuos a pie de obra, bien sean de demolición o en fracciones, según normativa vigente, con medios manuales. 
- Alquiler de contenedor de 8 m3 de capacidad, colocado a pie de carga, cualquiera que sea su distancia. 
- Retirada de gas refrigerante a punto adecuado según normativa medioambiental</t>
  </si>
  <si>
    <t>Total 03</t>
  </si>
  <si>
    <t>04</t>
  </si>
  <si>
    <t>SEGURIDAD Y SALUD</t>
  </si>
  <si>
    <t>Partida destinada a la gestión de la seguridad y salud en la ejecución de los trabajos, incluyendo: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</si>
  <si>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Total 04</t>
  </si>
  <si>
    <t xml:space="preserve">	PRESUPUESTO EJECUCION MATERIAL</t>
  </si>
  <si>
    <t>__N__</t>
  </si>
  <si>
    <t>Otras</t>
  </si>
  <si>
    <t xml:space="preserve">Solera de hormigón armado de 10 cm de espesor, realizada con hormigón HA-25/CR/B/20/IIa elaborado en central, con un contenido de fibras de polipropileno de refuerzo Masterfiber 246 de 4-5kg/m³ y vertido con bomba, y malla electrosoldada ME 15x15 Ø 6-6 B 500 T 6x2,20 UNE-EN10080 como armadura de reparto, colocada sobre separadores homologados, extendido y vibrado manual mediante regla vibrante, con juntas de retracción de 5 mm de espesor, mediante corte con disco de diamante. Incluso panel de poliestireno expandido de 3 cm de espesor, para la ejecución de juntas de dilatación y barrido de losa por medios mecanicos con maquina miniexcavadora Con tratamiento superficial rayado.
El hormigón se realizará en central y la dosificación en planta. La relación agua-cemento será de 0,45-0,50. Incluso corte de hormigón existente con disco y fresadosi fuera necesario para conseguir una solera mínimo de 10 cm. Incluso p.p. de pequeño material, medios auxiliares, replanteo, remates con el pavimento existente, etc. Totalmente terminada
CONDICIONES PREVIAS QUE HAN DE CUMPLIRSE ANTES DE LA EJECUCIÓN DE LAS UNIDADES DE OBRA:
- DEL SOPORTE.
Se comprobará que la superficie base presenta una planeidad adecuada, y no tiene blandones, bultos ni materiales sensibles a las heladas
 - AMBIENTALES.
Se suspenderán los trabajos de hormigonado cuando llueva con intensidad, nieve, exista viento excesivo, una temperatura ambiente superior a 40°C o se prevea que dentro de las 48 horas siguientes pueda descender la temperatura ambiente por debajo de los 0°C.
- DEL CONTRATISTA.
Dispondrá en obra de una serie de medios, en previsión de que se produzcan cambios bruscos de las condiciones ambientales durante el hormigonado o posterior periodo de fraguado. Nopodrá comenzarsse el hormigonadao sin avisar previamente a la Propiedad
</t>
  </si>
  <si>
    <t>PROCESO DE EJECUCIÓN
- FASES DE EJECUCIÓN.
Preparación de la superficie de apoyo del hormigón. Replanteo de las juntas de construcción y de dilatación. Tendido de niveles mediante toques, maestras de hormigón o reglas. Riego de la superficie base. Formación de juntas de construcción y de juntas perimetrales de dilatación. Colocación de la malla electrosoldada con separadores homologados. Vertido, extendido y vibrado del hormigón. Curado del hormigón mediante regado, saturarlo de agua durante las 24 h siguientes. Replanteo de las juntas de retracción. Corte del hormigón. Limpieza final de las juntas de retracción.
- CONDICIONES DE TERMINACIÓN.
La superficie de la solera cumplirá las exigencias de planeidad, resistencia, y resbaladicidad. El acabado del hormigón será rayado realziado con un peine o rastrillo texturizador que, al pasar por encima de la superficie fratasada del hormigón, le da ese aspecto "rayado", creando ranuras o canales que le confieren esa característica antideslizante.
CONSERVACIÓN Y MANTENIMIENTO.
- Se protegerá el hormigón fresco frente a lluvias, heladas y temperaturas elevadas. No se superarán las cargas previstas.</t>
  </si>
  <si>
    <t>S-00715-2026 - Adecuación rampa parking edificio Asuntos Sociales PRADO DEL REY</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</si>
  <si>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</si>
  <si>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r>
      <t>Gastos Generales</t>
    </r>
    <r>
      <rPr>
        <b/>
        <sz val="8"/>
        <color rgb="FFFF0000"/>
        <rFont val="Calibri"/>
        <family val="2"/>
        <scheme val="minor"/>
      </rPr>
      <t xml:space="preserve"> xx</t>
    </r>
    <r>
      <rPr>
        <b/>
        <sz val="8"/>
        <color rgb="FF000000"/>
        <rFont val="Calibri"/>
        <family val="2"/>
        <scheme val="minor"/>
      </rPr>
      <t xml:space="preserve"> %</t>
    </r>
    <r>
      <rPr>
        <b/>
        <sz val="8"/>
        <color rgb="FFFF0000"/>
        <rFont val="Calibri"/>
        <family val="2"/>
        <scheme val="minor"/>
      </rPr>
      <t xml:space="preserve"> (a)</t>
    </r>
  </si>
  <si>
    <r>
      <t>Beneficio Industrial</t>
    </r>
    <r>
      <rPr>
        <b/>
        <sz val="8"/>
        <color rgb="FFFF0000"/>
        <rFont val="Calibri"/>
        <family val="2"/>
        <scheme val="minor"/>
      </rPr>
      <t xml:space="preserve"> yy</t>
    </r>
    <r>
      <rPr>
        <b/>
        <sz val="8"/>
        <color rgb="FF000000"/>
        <rFont val="Calibri"/>
        <family val="2"/>
        <scheme val="minor"/>
      </rPr>
      <t xml:space="preserve"> % </t>
    </r>
    <r>
      <rPr>
        <b/>
        <sz val="8"/>
        <color rgb="FFFF0000"/>
        <rFont val="Calibri"/>
        <family val="2"/>
        <scheme val="minor"/>
      </rPr>
      <t>(b)</t>
    </r>
  </si>
  <si>
    <t>PRESUPUESTO EJECUCION CONTRATA/IMPORTE OFERTA</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</si>
  <si>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</si>
  <si>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</si>
  <si>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t>ImpPres (*)</t>
  </si>
  <si>
    <t>(*) Deberán presupuestarse todas las partidas de los capítulos 01 a 04. Las ofertas con partidas SIN IMPORTE UNITARIO se consideran NO válidas. En caso de incluirse alguna partida con IMPORTE CERO se considerará ofertada SIN COSTE para CRTVE.</t>
  </si>
  <si>
    <r>
      <rPr>
        <b/>
        <sz val="8"/>
        <color rgb="FFFF0000"/>
        <rFont val="Calibri"/>
        <family val="2"/>
        <scheme val="minor"/>
      </rPr>
      <t xml:space="preserve">(a) (b) </t>
    </r>
    <r>
      <rPr>
        <b/>
        <sz val="8"/>
        <color theme="1"/>
        <rFont val="Calibri"/>
        <family val="2"/>
        <scheme val="minor"/>
      </rPr>
      <t>Cuando no se indiquen importes ni otros porcentajes se entenderá que quedan incluidos en el precio de la oferta el 13% de Gastos Generales y el 6% de Beneficio Industrial</t>
    </r>
  </si>
  <si>
    <t>(#) El importe de la partida 01.22 es una cantidad fija que forma parte de la oferta pero no es licitable, no se puede variar y debe ser mantenido en la tabla y sumado en el total de la oferta. Si se detallan importes de Gastos Generales (GG) y Beneficio Industrial (BI) en columna ImpPres, la partida 01.22 se ofertará por 5.000 €; si no se detallan importes en (a) y (b) la partida 01.22  se ofertará por 5.950,00 € incluyendo un 13 % de Gastos Generales y un 6% de Beneficio industrial), si en los precios unitarios ofertados se incluyesen % distintos a los indicados, se indicarán expresamente los % aplicados en columna Pres. y la partida 01.22 se incrementará según los porcentajes aplicados al resto de la oferta.</t>
  </si>
  <si>
    <t>AYUDAS ALBAÑILERIA (#)</t>
  </si>
  <si>
    <t>NOTA IMPORTANTE: 
ESTE ANEXO I Y LA TABLA DESGLOSE PRECIO SE PRESENTARAN EN FORMATO PDF
DEBERA ESTAR FIRMADO POR DECLARANTE(S)</t>
  </si>
  <si>
    <t>ANEXO I: MODELO DE PROPOSICIÓN ECONÓMICA</t>
  </si>
  <si>
    <t xml:space="preserve">D./Dª </t>
  </si>
  <si>
    <t xml:space="preserve">con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</si>
  <si>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</si>
  <si>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</si>
  <si>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</si>
  <si>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</si>
  <si>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</si>
  <si>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</si>
  <si>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ejecutar la obra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xml:space="preserve"> señalando como características de su proposición las siguientes:</t>
    </r>
  </si>
  <si>
    <r>
      <t xml:space="preserve">A. El precio máximo ofertado, </t>
    </r>
    <r>
      <rPr>
        <b/>
        <u/>
        <sz val="11"/>
        <color theme="1"/>
        <rFont val="Calibri"/>
        <family val="2"/>
        <scheme val="minor"/>
      </rPr>
      <t>expresado sin IVA</t>
    </r>
    <r>
      <rPr>
        <b/>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</si>
  <si>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</si>
  <si>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</si>
  <si>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</si>
  <si>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r>
      <t>Las proposiciones económicas no podrán superar el valor estimado indicado en el PCAP cláusula 3ª.</t>
    </r>
    <r>
      <rPr>
        <sz val="11"/>
        <color theme="0"/>
        <rFont val="Calibri"/>
        <family val="2"/>
        <scheme val="minor"/>
      </rPr>
      <t>, sin incluir modificaciones.</t>
    </r>
  </si>
  <si>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</si>
  <si>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</si>
  <si>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</si>
  <si>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</si>
  <si>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 xml:space="preserve">   “Adecuación rampa parking edificio Asuntos Sociales PRADO DEL REY"</t>
  </si>
  <si>
    <t>Expediente n.º S/00715/2026</t>
  </si>
  <si>
    <t>HAY TRES FORMAS DE OFERTAR LAS PARTIDAS FIJAS, QUE APARECEN EN AZUL Y SON, en este expediente, según mediciones:</t>
  </si>
  <si>
    <t>1)</t>
  </si>
  <si>
    <t>PARTIDAS FIJAS CON GASTOS GENERALES (13 %) Y BENEFICIO INDUSTRIAL (6 %) INCLUIDOS EN CADA PARTIDA</t>
  </si>
  <si>
    <t xml:space="preserve">No se detalla NINGUN importe en G.G.-B.I. (AUTOMATICAMENTE se asume por defecto GG 13%- BI 6%) </t>
  </si>
  <si>
    <t>13 %</t>
  </si>
  <si>
    <t>SIN IMPORTE</t>
  </si>
  <si>
    <t xml:space="preserve"> 6 %</t>
  </si>
  <si>
    <t>LAS PARTIDAS FIJAS APARECERAN REGISTRADAS POR EL IMPORTE QUE FIGURA EN MEDICIONES DE PLIEGO TECNICO + 19 %</t>
  </si>
  <si>
    <t>2)</t>
  </si>
  <si>
    <t>PARTIDAS FIJAS SIN GASTOS GENERALES NI BENEFICIO INDUSTRIAL (importe recogido en mediciones de Anexo a Pliego Técnico)</t>
  </si>
  <si>
    <t>Se detalla importe total de GG-BI POR EL LICITADOR</t>
  </si>
  <si>
    <t>xx %</t>
  </si>
  <si>
    <t>IMPORTE TOTAL GG</t>
  </si>
  <si>
    <t xml:space="preserve"> yy %</t>
  </si>
  <si>
    <t>IMPORTE TOTAL BI</t>
  </si>
  <si>
    <t>(a) (b) los porcentajes xx% , yy % se recalculan AUTOMATICAMETNE (no tienen que ser 13 % y 6 % propuestos por defecto)</t>
  </si>
  <si>
    <t>LAS PARTIDAS FIJAS APARECERAN REGISTRADAS POR EL IMPORTE QUE FIGURA EN MEDICIONES DE PLIEGO TECNICO (sin G.G. ni B.I.)</t>
  </si>
  <si>
    <t>3)</t>
  </si>
  <si>
    <t>PARTIDAS FIJAS CON GASTOS GENERALES Y/O BENEFICIO INDUSTRIAL DISTINTOS A 13 % y 6 % INCLUIDOS EN CADA PARTIDA</t>
  </si>
  <si>
    <t>No se detalla NINGUN importe en GG-BI y EL LICITADOR detalla en celdas en verde el % de GG y BI incluido que aplica en cada partida ofertada</t>
  </si>
  <si>
    <t>XX  %</t>
  </si>
  <si>
    <t>YY  %</t>
  </si>
  <si>
    <t>LAS PARTIDAS FIJAS APARECERAN REGISTRADAS POR EL IMPORTE QUE FIGURA EN MEDICIONES DE PLIEGO TECNICO + los porcentajes XX % e YY % incluidos por licitador en las partidas no fijas</t>
  </si>
  <si>
    <t>EJEMPLO CON PORCENTAJE GG 10 % Y BI 5 %</t>
  </si>
  <si>
    <t>SE COMPLETA ASI EL DETALLE DE G.G. Y B.I.</t>
  </si>
  <si>
    <t>LAS PARTIDAS FIJAS APARECERAN OFERTADAS ASÍ (AUTOMATICAMENTE)</t>
  </si>
  <si>
    <t>NOTA MUY IMPORTANTE:</t>
  </si>
  <si>
    <t>SI SE INCLUYEN EN CADA PARTIDA UNOS PORCENTAJES DIFERENTES AL 13 % GASTOS GENERALES Y/O 6 % BENEFICIO INDUSTRIAL</t>
  </si>
  <si>
    <r>
      <t xml:space="preserve">DEBEN CUMPLIMENTARSE </t>
    </r>
    <r>
      <rPr>
        <b/>
        <sz val="11"/>
        <color rgb="FFFF0000"/>
        <rFont val="Calibri"/>
        <family val="2"/>
        <scheme val="minor"/>
      </rPr>
      <t>LOS DOS PORCENTAJES</t>
    </r>
    <r>
      <rPr>
        <b/>
        <sz val="11"/>
        <rFont val="Calibri"/>
        <family val="2"/>
        <scheme val="minor"/>
      </rPr>
      <t xml:space="preserve"> UTILIZADOS </t>
    </r>
    <r>
      <rPr>
        <b/>
        <sz val="11"/>
        <color rgb="FFFF0000"/>
        <rFont val="Calibri"/>
        <family val="2"/>
        <scheme val="minor"/>
      </rPr>
      <t>EN CELDAS VERDES</t>
    </r>
    <r>
      <rPr>
        <b/>
        <sz val="11"/>
        <rFont val="Calibri"/>
        <family val="2"/>
        <scheme val="minor"/>
      </rPr>
      <t xml:space="preserve"> CORRESPONDIENTES (AUNQUE ALGUNO </t>
    </r>
  </si>
  <si>
    <t>DE ELLOS SEA COINCIDENTE CON  LOS INDICADOS), SI NO SE CUMPLIMENTAN LOS DOS % EL CALCULO DE LA PARTIDA FIJA NO SERA CORRECTO</t>
  </si>
  <si>
    <t>y el TOTAL OFERTA mostraría un mensaje de error.</t>
  </si>
  <si>
    <t>Gastos Generales xx % (a)</t>
  </si>
  <si>
    <t>Beneficio Industrial yy % (b)</t>
  </si>
  <si>
    <t>importe BI</t>
  </si>
  <si>
    <t>PRESUPUESTO EJECUCIÓN CONTRATA / TOTAL OFERTA</t>
  </si>
  <si>
    <t>ERROR: revisar % GG-BI incluidos</t>
  </si>
  <si>
    <t>01_01</t>
  </si>
  <si>
    <t>01_02</t>
  </si>
  <si>
    <t>01_03</t>
  </si>
  <si>
    <t>01_04</t>
  </si>
  <si>
    <t>01_05</t>
  </si>
  <si>
    <t>01_06</t>
  </si>
  <si>
    <t>01_07</t>
  </si>
  <si>
    <t>01_08</t>
  </si>
  <si>
    <t>01_09</t>
  </si>
  <si>
    <t>01_10</t>
  </si>
  <si>
    <t>01_11</t>
  </si>
  <si>
    <t>01_12</t>
  </si>
  <si>
    <t>01_13</t>
  </si>
  <si>
    <t>01_14</t>
  </si>
  <si>
    <t>01_15</t>
  </si>
  <si>
    <t>01_16</t>
  </si>
  <si>
    <t>01_17</t>
  </si>
  <si>
    <t>01_18</t>
  </si>
  <si>
    <t>01_19</t>
  </si>
  <si>
    <t>01_20</t>
  </si>
  <si>
    <t>01_21</t>
  </si>
  <si>
    <t>01_22</t>
  </si>
  <si>
    <t>02_01</t>
  </si>
  <si>
    <t>03_01</t>
  </si>
  <si>
    <t>04_01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</si>
</sst>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2" x14ac:knownFonts="1">
    <font>
      <sz val="11"/>
      <color theme="1"/>
      <name val="Calibri"/>
      <family val="2"/>
      <scheme val="minor"/>
    </font>
    <font>
      <b/>
      <sz val="14"/>
      <color theme="1"/>
      <name val="Calibri"/>
      <family val="2"/>
      <scheme val="minor"/>
    </font>
    <font>
      <b/>
      <sz val="8"/>
      <color theme="1"/>
      <name val="Calibri"/>
      <family val="2"/>
      <scheme val="minor"/>
    </font>
    <font>
      <sz val="8"/>
      <color theme="1"/>
      <name val="Calibri"/>
      <family val="2"/>
      <scheme val="minor"/>
    </font>
    <font>
      <b/>
      <sz val="8"/>
      <color rgb="FF000000"/>
      <name val="Calibri"/>
      <family val="2"/>
      <scheme val="minor"/>
    </font>
    <font>
      <b/>
      <i/>
      <sz val="10"/>
      <name val="Calibri"/>
      <family val="2"/>
      <scheme val="minor"/>
    </font>
    <font>
      <b/>
      <sz val="8"/>
      <name val="Calibri"/>
      <family val="2"/>
      <scheme val="minor"/>
    </font>
    <font>
      <sz val="8"/>
      <name val="Calibri"/>
      <family val="2"/>
      <scheme val="minor"/>
    </font>
    <font>
      <i/>
      <sz val="8"/>
      <name val="Calibri"/>
      <family val="2"/>
      <scheme val="minor"/>
    </font>
    <font>
      <sz val="11"/>
      <name val="Calibri"/>
      <family val="2"/>
      <scheme val="minor"/>
    </font>
    <font>
      <sz val="8"/>
      <color theme="0"/>
      <name val="Calibri"/>
      <family val="2"/>
      <scheme val="minor"/>
    </font>
    <font>
      <b/>
      <i/>
      <sz val="11"/>
      <color rgb="FFFF0000"/>
      <name val="Calibri"/>
      <family val="2"/>
      <scheme val="minor"/>
    </font>
    <font>
      <b/>
      <sz val="11"/>
      <color rgb="FFFF0000"/>
      <name val="Calibri"/>
      <family val="2"/>
      <scheme val="minor"/>
    </font>
    <font>
      <b/>
      <sz val="11"/>
      <color theme="1"/>
      <name val="Calibri"/>
      <family val="2"/>
      <scheme val="minor"/>
    </font>
    <font>
      <sz val="11"/>
      <color theme="0"/>
      <name val="Calibri"/>
      <family val="2"/>
      <scheme val="minor"/>
    </font>
    <font>
      <b/>
      <sz val="10"/>
      <color theme="1"/>
      <name val="Calibri"/>
      <family val="2"/>
    </font>
    <font>
      <b/>
      <u/>
      <sz val="10"/>
      <color rgb="FFFF0000"/>
      <name val="Calibri"/>
      <family val="2"/>
    </font>
    <font>
      <b/>
      <sz val="8"/>
      <color rgb="FFFF0000"/>
      <name val="Calibri"/>
      <family val="2"/>
      <scheme val="minor"/>
    </font>
    <font>
      <sz val="8"/>
      <color rgb="FFFF0000"/>
      <name val="Calibri"/>
      <family val="2"/>
      <scheme val="minor"/>
    </font>
    <font>
      <b/>
      <sz val="8"/>
      <color rgb="FF0070C0"/>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b/>
      <sz val="9"/>
      <color rgb="FFFF0000"/>
      <name val="Calibri"/>
      <family val="2"/>
      <scheme val="minor"/>
    </font>
    <font>
      <b/>
      <sz val="10"/>
      <color rgb="FFFF0000"/>
      <name val="Calibri"/>
      <family val="2"/>
      <scheme val="minor"/>
    </font>
    <font>
      <b/>
      <sz val="18"/>
      <color theme="1"/>
      <name val="Calibri"/>
      <family val="2"/>
      <scheme val="minor"/>
    </font>
    <font>
      <b/>
      <sz val="11"/>
      <name val="Calibri"/>
      <family val="2"/>
      <scheme val="minor"/>
    </font>
  </fonts>
  <fills count="10">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FFFF99"/>
        <bgColor indexed="64"/>
      </patternFill>
    </fill>
    <fill>
      <patternFill patternType="solid">
        <fgColor theme="8" tint="0.79998168889431442"/>
        <bgColor indexed="64"/>
      </patternFill>
    </fill>
    <fill>
      <patternFill patternType="solid">
        <fgColor rgb="FFFF000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68">
    <xf numFmtId="0" fontId="0" fillId="0" borderId="0" xfId="0"/>
    <xf numFmtId="0" fontId="0" fillId="0" borderId="0" xfId="0" applyProtection="1"/>
    <xf numFmtId="0" fontId="0" fillId="0" borderId="3" xfId="0" applyBorder="1" applyProtection="1"/>
    <xf numFmtId="0" fontId="4" fillId="0" borderId="9" xfId="0" applyFont="1" applyBorder="1" applyAlignment="1" applyProtection="1">
      <alignment horizontal="right" vertical="center"/>
    </xf>
    <xf numFmtId="10" fontId="18" fillId="4" borderId="2" xfId="0" applyNumberFormat="1" applyFont="1" applyFill="1" applyBorder="1" applyAlignment="1" applyProtection="1">
      <alignment horizontal="right" vertical="center"/>
    </xf>
    <xf numFmtId="4" fontId="6" fillId="4" borderId="3" xfId="0" applyNumberFormat="1" applyFont="1" applyFill="1" applyBorder="1" applyAlignment="1" applyProtection="1">
      <alignment vertical="top"/>
      <protection locked="0"/>
    </xf>
    <xf numFmtId="4" fontId="0" fillId="0" borderId="0" xfId="0" applyNumberFormat="1" applyProtection="1"/>
    <xf numFmtId="0" fontId="0" fillId="0" borderId="1" xfId="0" applyBorder="1" applyProtection="1"/>
    <xf numFmtId="0" fontId="4" fillId="0" borderId="8" xfId="0" applyFont="1" applyBorder="1" applyAlignment="1" applyProtection="1">
      <alignment vertical="center" wrapText="1"/>
    </xf>
    <xf numFmtId="0" fontId="4" fillId="0" borderId="8" xfId="0" applyFont="1" applyBorder="1" applyAlignment="1" applyProtection="1">
      <alignment horizontal="right" vertical="center"/>
    </xf>
    <xf numFmtId="10" fontId="18" fillId="4" borderId="6" xfId="0" applyNumberFormat="1" applyFont="1" applyFill="1" applyBorder="1" applyAlignment="1" applyProtection="1">
      <alignment horizontal="right" vertical="center"/>
    </xf>
    <xf numFmtId="0" fontId="0" fillId="0" borderId="10" xfId="0" applyBorder="1" applyProtection="1"/>
    <xf numFmtId="0" fontId="4" fillId="0" borderId="11" xfId="0" applyFont="1" applyBorder="1" applyAlignment="1" applyProtection="1">
      <alignment vertical="center" wrapText="1"/>
    </xf>
    <xf numFmtId="0" fontId="4" fillId="0" borderId="11" xfId="0" applyFont="1" applyBorder="1" applyAlignment="1" applyProtection="1">
      <alignment horizontal="right" vertical="center"/>
    </xf>
    <xf numFmtId="0" fontId="4" fillId="0" borderId="15" xfId="0" applyFont="1" applyBorder="1" applyAlignment="1" applyProtection="1">
      <alignment vertical="center" wrapText="1"/>
    </xf>
    <xf numFmtId="0" fontId="9" fillId="0" borderId="11" xfId="0" applyFont="1" applyBorder="1" applyProtection="1"/>
    <xf numFmtId="164" fontId="0" fillId="0" borderId="0" xfId="0" applyNumberFormat="1" applyProtection="1"/>
    <xf numFmtId="0" fontId="9" fillId="0" borderId="0" xfId="0" applyFont="1" applyProtection="1"/>
    <xf numFmtId="0" fontId="6" fillId="0" borderId="0" xfId="0" applyFont="1" applyBorder="1" applyAlignment="1" applyProtection="1">
      <alignment horizontal="left" vertical="top" wrapText="1"/>
    </xf>
    <xf numFmtId="0" fontId="0" fillId="0" borderId="0" xfId="0" applyBorder="1" applyAlignment="1" applyProtection="1">
      <alignment vertical="top"/>
    </xf>
    <xf numFmtId="2" fontId="0" fillId="0" borderId="0" xfId="0" applyNumberFormat="1" applyProtection="1"/>
    <xf numFmtId="0" fontId="0" fillId="0" borderId="0" xfId="0" applyBorder="1" applyProtection="1"/>
    <xf numFmtId="0" fontId="4" fillId="0" borderId="0" xfId="0" applyFont="1" applyBorder="1" applyAlignment="1" applyProtection="1">
      <alignment vertical="center" wrapText="1"/>
    </xf>
    <xf numFmtId="0" fontId="4" fillId="0" borderId="0" xfId="0" applyFont="1" applyBorder="1" applyAlignment="1" applyProtection="1">
      <alignment horizontal="right" vertical="center"/>
    </xf>
    <xf numFmtId="10" fontId="18" fillId="4" borderId="4" xfId="0" applyNumberFormat="1" applyFont="1" applyFill="1" applyBorder="1" applyAlignment="1" applyProtection="1">
      <alignment horizontal="right" vertical="center"/>
    </xf>
    <xf numFmtId="0" fontId="4" fillId="0" borderId="4" xfId="0" applyFont="1" applyBorder="1" applyAlignment="1" applyProtection="1">
      <alignment vertical="center" wrapText="1"/>
    </xf>
    <xf numFmtId="0" fontId="4" fillId="0" borderId="6" xfId="0" applyFont="1" applyBorder="1" applyAlignment="1" applyProtection="1">
      <alignment vertical="center" wrapText="1"/>
    </xf>
    <xf numFmtId="0" fontId="4" fillId="0" borderId="14" xfId="0" applyFont="1" applyBorder="1" applyAlignment="1" applyProtection="1">
      <alignment vertical="center" wrapText="1"/>
    </xf>
    <xf numFmtId="4" fontId="6" fillId="4" borderId="1" xfId="0" applyNumberFormat="1" applyFont="1" applyFill="1" applyBorder="1" applyAlignment="1" applyProtection="1">
      <alignment vertical="center" wrapText="1"/>
    </xf>
    <xf numFmtId="4" fontId="6" fillId="4" borderId="1" xfId="0" applyNumberFormat="1" applyFont="1" applyFill="1" applyBorder="1" applyAlignment="1" applyProtection="1">
      <alignment vertical="top"/>
      <protection locked="0"/>
    </xf>
    <xf numFmtId="10" fontId="18" fillId="5" borderId="5" xfId="0" applyNumberFormat="1" applyFont="1" applyFill="1" applyBorder="1" applyAlignment="1" applyProtection="1">
      <alignment horizontal="right" vertical="center" indent="4"/>
      <protection locked="0"/>
    </xf>
    <xf numFmtId="10" fontId="18" fillId="5" borderId="1" xfId="0" applyNumberFormat="1" applyFont="1" applyFill="1" applyBorder="1" applyAlignment="1" applyProtection="1">
      <alignment horizontal="right" vertical="center" indent="4"/>
      <protection locked="0"/>
    </xf>
    <xf numFmtId="0" fontId="0" fillId="0" borderId="0" xfId="0" applyAlignment="1" applyProtection="1">
      <alignment vertical="top"/>
    </xf>
    <xf numFmtId="0" fontId="21" fillId="0" borderId="0" xfId="0" applyFont="1" applyProtection="1"/>
    <xf numFmtId="0" fontId="22" fillId="0" borderId="0" xfId="0" applyFont="1" applyProtection="1"/>
    <xf numFmtId="0" fontId="23" fillId="0" borderId="0" xfId="0" applyFont="1" applyAlignment="1" applyProtection="1">
      <alignment horizontal="right" vertical="center"/>
    </xf>
    <xf numFmtId="0" fontId="23" fillId="0" borderId="0" xfId="0" applyFont="1" applyAlignment="1" applyProtection="1">
      <alignment horizontal="right"/>
    </xf>
    <xf numFmtId="0" fontId="0" fillId="4" borderId="0" xfId="0" applyFill="1" applyAlignment="1" applyProtection="1">
      <alignment horizontal="left" vertical="top" shrinkToFit="1"/>
      <protection locked="0"/>
    </xf>
    <xf numFmtId="0" fontId="0" fillId="0" borderId="0" xfId="0" applyAlignment="1" applyProtection="1">
      <alignment horizontal="left" vertical="top"/>
    </xf>
    <xf numFmtId="0" fontId="25" fillId="0" borderId="0" xfId="0" applyFont="1" applyAlignment="1" applyProtection="1">
      <alignment horizontal="left" vertical="top"/>
    </xf>
    <xf numFmtId="0" fontId="25"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3" fillId="0" borderId="0" xfId="0" applyFont="1" applyAlignment="1" applyProtection="1">
      <alignment vertical="top"/>
    </xf>
    <xf numFmtId="0" fontId="27" fillId="0" borderId="0" xfId="0" applyFont="1" applyProtection="1"/>
    <xf numFmtId="0" fontId="1" fillId="0" borderId="0" xfId="0" applyFont="1" applyProtection="1"/>
    <xf numFmtId="2" fontId="5" fillId="0" borderId="1" xfId="0" applyNumberFormat="1" applyFont="1" applyBorder="1" applyAlignment="1" applyProtection="1">
      <alignment horizontal="center" vertical="top"/>
    </xf>
    <xf numFmtId="0" fontId="5" fillId="0" borderId="1" xfId="0" applyFont="1" applyBorder="1" applyAlignment="1" applyProtection="1">
      <alignment horizontal="center" vertical="top"/>
    </xf>
    <xf numFmtId="0" fontId="0" fillId="0" borderId="4" xfId="0" applyBorder="1" applyProtection="1"/>
    <xf numFmtId="49" fontId="19" fillId="0" borderId="2" xfId="0" applyNumberFormat="1" applyFont="1" applyBorder="1" applyAlignment="1" applyProtection="1">
      <alignment vertical="top"/>
    </xf>
    <xf numFmtId="49" fontId="19" fillId="0" borderId="9" xfId="0" applyNumberFormat="1" applyFont="1" applyBorder="1" applyAlignment="1" applyProtection="1">
      <alignment vertical="top" wrapText="1"/>
    </xf>
    <xf numFmtId="2" fontId="19" fillId="0" borderId="5" xfId="0" applyNumberFormat="1" applyFont="1" applyBorder="1" applyAlignment="1" applyProtection="1">
      <alignment horizontal="right" vertical="top" indent="1"/>
    </xf>
    <xf numFmtId="4" fontId="19" fillId="8" borderId="5" xfId="0" applyNumberFormat="1" applyFont="1" applyFill="1" applyBorder="1" applyAlignment="1" applyProtection="1">
      <alignment horizontal="right" vertical="top" indent="1"/>
    </xf>
    <xf numFmtId="49" fontId="19" fillId="0" borderId="4" xfId="0" applyNumberFormat="1" applyFont="1" applyBorder="1" applyAlignment="1" applyProtection="1">
      <alignment vertical="top" wrapText="1"/>
    </xf>
    <xf numFmtId="0" fontId="12" fillId="0" borderId="0" xfId="0" applyFont="1" applyProtection="1"/>
    <xf numFmtId="2" fontId="5" fillId="0" borderId="1" xfId="0" applyNumberFormat="1" applyFont="1" applyBorder="1" applyAlignment="1" applyProtection="1">
      <alignment vertical="top"/>
    </xf>
    <xf numFmtId="0" fontId="5" fillId="0" borderId="6" xfId="0" applyFont="1" applyBorder="1" applyAlignment="1" applyProtection="1">
      <alignment vertical="top"/>
    </xf>
    <xf numFmtId="0" fontId="11" fillId="0" borderId="1" xfId="0" applyFont="1" applyBorder="1" applyAlignment="1" applyProtection="1">
      <alignment horizontal="center" vertical="top"/>
    </xf>
    <xf numFmtId="10" fontId="28" fillId="4" borderId="1" xfId="0" applyNumberFormat="1" applyFont="1" applyFill="1" applyBorder="1" applyAlignment="1" applyProtection="1">
      <alignment horizontal="right" vertical="center"/>
    </xf>
    <xf numFmtId="10" fontId="18" fillId="5" borderId="12" xfId="0" applyNumberFormat="1" applyFont="1" applyFill="1" applyBorder="1" applyAlignment="1" applyProtection="1">
      <alignment horizontal="right" vertical="center" indent="4"/>
    </xf>
    <xf numFmtId="4" fontId="29" fillId="4" borderId="3" xfId="0" applyNumberFormat="1" applyFont="1" applyFill="1" applyBorder="1" applyAlignment="1" applyProtection="1">
      <alignment horizontal="center" vertical="top"/>
    </xf>
    <xf numFmtId="10" fontId="18" fillId="5" borderId="7" xfId="0" applyNumberFormat="1" applyFont="1" applyFill="1" applyBorder="1" applyAlignment="1" applyProtection="1">
      <alignment horizontal="right" vertical="center" indent="4"/>
    </xf>
    <xf numFmtId="4" fontId="29" fillId="4" borderId="1" xfId="0" applyNumberFormat="1" applyFont="1" applyFill="1" applyBorder="1" applyAlignment="1" applyProtection="1">
      <alignment horizontal="center" vertical="top"/>
    </xf>
    <xf numFmtId="0" fontId="5" fillId="0" borderId="1" xfId="0" applyFont="1" applyBorder="1" applyAlignment="1" applyProtection="1">
      <alignment vertical="top"/>
    </xf>
    <xf numFmtId="0" fontId="19" fillId="3" borderId="5" xfId="0" applyNumberFormat="1" applyFont="1" applyFill="1" applyBorder="1" applyAlignment="1" applyProtection="1">
      <alignment horizontal="center" vertical="top"/>
    </xf>
    <xf numFmtId="2" fontId="19" fillId="0" borderId="2" xfId="0" applyNumberFormat="1" applyFont="1" applyBorder="1" applyAlignment="1" applyProtection="1">
      <alignment horizontal="left" vertical="top" indent="1"/>
    </xf>
    <xf numFmtId="2" fontId="19" fillId="0" borderId="12" xfId="0" applyNumberFormat="1" applyFont="1" applyBorder="1" applyAlignment="1" applyProtection="1">
      <alignment horizontal="right" vertical="top" indent="1"/>
    </xf>
    <xf numFmtId="10" fontId="18" fillId="4" borderId="1" xfId="0" applyNumberFormat="1" applyFont="1" applyFill="1" applyBorder="1" applyAlignment="1" applyProtection="1">
      <alignment horizontal="right" vertical="center"/>
    </xf>
    <xf numFmtId="0" fontId="4" fillId="0" borderId="0" xfId="0" applyFont="1" applyBorder="1" applyAlignment="1" applyProtection="1">
      <alignment horizontal="right" vertical="center" wrapText="1"/>
    </xf>
    <xf numFmtId="0" fontId="4" fillId="0" borderId="0" xfId="0" applyFont="1" applyFill="1" applyBorder="1" applyAlignment="1" applyProtection="1">
      <alignment horizontal="right" vertical="center" wrapText="1"/>
    </xf>
    <xf numFmtId="10" fontId="18" fillId="0" borderId="0" xfId="0" applyNumberFormat="1" applyFont="1" applyFill="1" applyBorder="1" applyAlignment="1" applyProtection="1">
      <alignment horizontal="right" vertical="center"/>
    </xf>
    <xf numFmtId="10" fontId="18" fillId="0" borderId="0" xfId="0" applyNumberFormat="1" applyFont="1" applyFill="1" applyBorder="1" applyAlignment="1" applyProtection="1">
      <alignment horizontal="right" vertical="center" indent="4"/>
    </xf>
    <xf numFmtId="4" fontId="29" fillId="0" borderId="0" xfId="0" applyNumberFormat="1" applyFont="1" applyFill="1" applyBorder="1" applyAlignment="1" applyProtection="1">
      <alignment horizontal="center" vertical="top"/>
    </xf>
    <xf numFmtId="0" fontId="4" fillId="0" borderId="0" xfId="0" applyFont="1" applyBorder="1" applyAlignment="1" applyProtection="1">
      <alignment horizontal="left" vertical="center"/>
    </xf>
    <xf numFmtId="0" fontId="12" fillId="5" borderId="1" xfId="0" applyFont="1" applyFill="1" applyBorder="1" applyAlignment="1" applyProtection="1">
      <alignment horizontal="center"/>
    </xf>
    <xf numFmtId="0" fontId="12" fillId="5" borderId="10" xfId="0" applyFont="1" applyFill="1" applyBorder="1" applyAlignment="1" applyProtection="1">
      <alignment horizontal="center"/>
    </xf>
    <xf numFmtId="4" fontId="19" fillId="8" borderId="2" xfId="0" applyNumberFormat="1" applyFont="1" applyFill="1" applyBorder="1" applyAlignment="1" applyProtection="1">
      <alignment horizontal="center" vertical="center" wrapText="1"/>
    </xf>
    <xf numFmtId="4" fontId="19" fillId="8" borderId="2" xfId="0" applyNumberFormat="1" applyFont="1" applyFill="1" applyBorder="1" applyAlignment="1" applyProtection="1">
      <alignment horizontal="left" vertical="center"/>
    </xf>
    <xf numFmtId="0" fontId="30" fillId="0" borderId="0" xfId="0" applyFont="1" applyProtection="1"/>
    <xf numFmtId="9" fontId="12" fillId="5" borderId="1" xfId="0" applyNumberFormat="1" applyFont="1" applyFill="1" applyBorder="1" applyAlignment="1" applyProtection="1">
      <alignment horizontal="center"/>
    </xf>
    <xf numFmtId="9" fontId="12" fillId="5" borderId="10" xfId="0" applyNumberFormat="1" applyFont="1" applyFill="1" applyBorder="1" applyAlignment="1" applyProtection="1">
      <alignment horizontal="center"/>
    </xf>
    <xf numFmtId="2" fontId="19" fillId="0" borderId="5" xfId="0" applyNumberFormat="1" applyFont="1" applyBorder="1" applyAlignment="1" applyProtection="1">
      <alignment horizontal="right" vertical="center" indent="1"/>
    </xf>
    <xf numFmtId="4" fontId="19" fillId="8" borderId="2" xfId="0" applyNumberFormat="1" applyFont="1" applyFill="1" applyBorder="1" applyAlignment="1" applyProtection="1">
      <alignment horizontal="right" vertical="center" wrapText="1" indent="1"/>
    </xf>
    <xf numFmtId="4" fontId="19" fillId="8" borderId="5" xfId="0" applyNumberFormat="1" applyFont="1" applyFill="1" applyBorder="1" applyAlignment="1" applyProtection="1">
      <alignment horizontal="right" vertical="center" indent="1"/>
    </xf>
    <xf numFmtId="0" fontId="0" fillId="0" borderId="0" xfId="0" applyAlignment="1" applyProtection="1">
      <alignment vertical="center"/>
    </xf>
    <xf numFmtId="0" fontId="31" fillId="0" borderId="0" xfId="0" applyFont="1" applyProtection="1"/>
    <xf numFmtId="49" fontId="2" fillId="0" borderId="8" xfId="0" applyNumberFormat="1" applyFont="1" applyBorder="1" applyAlignment="1" applyProtection="1">
      <alignment horizontal="right" vertical="center"/>
    </xf>
    <xf numFmtId="3" fontId="7" fillId="0" borderId="8" xfId="0" applyNumberFormat="1" applyFont="1" applyBorder="1" applyAlignment="1" applyProtection="1">
      <alignment vertical="top"/>
    </xf>
    <xf numFmtId="4" fontId="6" fillId="0" borderId="7" xfId="0" applyNumberFormat="1" applyFont="1" applyBorder="1" applyAlignment="1" applyProtection="1">
      <alignment vertical="top"/>
    </xf>
    <xf numFmtId="4" fontId="6" fillId="9" borderId="1" xfId="0" applyNumberFormat="1" applyFont="1" applyFill="1" applyBorder="1" applyAlignment="1" applyProtection="1">
      <alignment vertical="center" wrapText="1"/>
    </xf>
    <xf numFmtId="49" fontId="19" fillId="6" borderId="5" xfId="0" applyNumberFormat="1" applyFont="1" applyFill="1" applyBorder="1" applyAlignment="1" applyProtection="1">
      <alignment vertical="top"/>
    </xf>
    <xf numFmtId="4" fontId="6" fillId="4" borderId="3" xfId="0" applyNumberFormat="1" applyFont="1" applyFill="1" applyBorder="1" applyAlignment="1" applyProtection="1">
      <alignment vertical="top"/>
    </xf>
    <xf numFmtId="4" fontId="6" fillId="4" borderId="1" xfId="0" applyNumberFormat="1" applyFont="1" applyFill="1" applyBorder="1" applyAlignment="1" applyProtection="1">
      <alignment horizontal="right" vertical="top"/>
    </xf>
    <xf numFmtId="0" fontId="1" fillId="0" borderId="0" xfId="0" applyFont="1" applyAlignment="1" applyProtection="1">
      <alignment vertical="top"/>
    </xf>
    <xf numFmtId="0" fontId="5" fillId="0" borderId="7" xfId="0" applyFont="1" applyBorder="1" applyAlignment="1" applyProtection="1">
      <alignment vertical="top" wrapText="1"/>
    </xf>
    <xf numFmtId="49" fontId="6" fillId="2" borderId="3" xfId="0" applyNumberFormat="1" applyFont="1" applyFill="1" applyBorder="1" applyAlignment="1" applyProtection="1">
      <alignment vertical="top"/>
    </xf>
    <xf numFmtId="3" fontId="6" fillId="2" borderId="3" xfId="0" applyNumberFormat="1" applyFont="1" applyFill="1" applyBorder="1" applyAlignment="1" applyProtection="1">
      <alignment vertical="top"/>
    </xf>
    <xf numFmtId="4" fontId="6" fillId="2" borderId="3" xfId="0" applyNumberFormat="1" applyFont="1" applyFill="1" applyBorder="1" applyAlignment="1" applyProtection="1">
      <alignment vertical="top"/>
    </xf>
    <xf numFmtId="49" fontId="7" fillId="3" borderId="5" xfId="0" applyNumberFormat="1" applyFont="1" applyFill="1" applyBorder="1" applyAlignment="1" applyProtection="1">
      <alignment vertical="top"/>
    </xf>
    <xf numFmtId="49" fontId="7" fillId="0" borderId="5" xfId="0" applyNumberFormat="1" applyFont="1" applyBorder="1" applyAlignment="1" applyProtection="1">
      <alignment vertical="top"/>
    </xf>
    <xf numFmtId="4" fontId="7" fillId="0" borderId="5" xfId="0" applyNumberFormat="1" applyFont="1" applyBorder="1" applyAlignment="1" applyProtection="1">
      <alignment vertical="top"/>
    </xf>
    <xf numFmtId="4" fontId="7" fillId="4" borderId="5" xfId="0" applyNumberFormat="1" applyFont="1" applyFill="1" applyBorder="1" applyAlignment="1" applyProtection="1">
      <alignment vertical="top"/>
    </xf>
    <xf numFmtId="0" fontId="7" fillId="0" borderId="3" xfId="0" applyFont="1" applyBorder="1" applyAlignment="1" applyProtection="1">
      <alignment vertical="top"/>
    </xf>
    <xf numFmtId="49" fontId="8" fillId="0" borderId="0" xfId="0" applyNumberFormat="1" applyFont="1" applyAlignment="1" applyProtection="1">
      <alignment horizontal="right" vertical="top" wrapText="1"/>
    </xf>
    <xf numFmtId="4" fontId="7" fillId="0" borderId="0" xfId="0" applyNumberFormat="1" applyFont="1" applyAlignment="1" applyProtection="1">
      <alignment vertical="top"/>
    </xf>
    <xf numFmtId="0" fontId="7" fillId="0" borderId="0" xfId="0" applyFont="1" applyAlignment="1" applyProtection="1">
      <alignment vertical="top" wrapText="1"/>
    </xf>
    <xf numFmtId="4" fontId="19" fillId="6" borderId="5" xfId="0" applyNumberFormat="1" applyFont="1" applyFill="1" applyBorder="1" applyAlignment="1" applyProtection="1">
      <alignment vertical="top"/>
    </xf>
    <xf numFmtId="0" fontId="7" fillId="0" borderId="1" xfId="0" applyFont="1" applyBorder="1" applyAlignment="1" applyProtection="1">
      <alignment vertical="top"/>
    </xf>
    <xf numFmtId="0" fontId="10" fillId="0" borderId="1" xfId="0" applyFont="1" applyBorder="1" applyAlignment="1" applyProtection="1">
      <alignment vertical="top"/>
    </xf>
    <xf numFmtId="0" fontId="7" fillId="0" borderId="8" xfId="0" applyFont="1" applyBorder="1" applyAlignment="1" applyProtection="1">
      <alignment vertical="top" wrapText="1"/>
    </xf>
    <xf numFmtId="4" fontId="7" fillId="0" borderId="8" xfId="0" applyNumberFormat="1" applyFont="1" applyBorder="1" applyAlignment="1" applyProtection="1">
      <alignment vertical="top"/>
    </xf>
    <xf numFmtId="0" fontId="7" fillId="0" borderId="8" xfId="0" applyFont="1" applyBorder="1" applyAlignment="1" applyProtection="1">
      <alignment vertical="top"/>
    </xf>
    <xf numFmtId="49" fontId="6" fillId="0" borderId="8" xfId="0" applyNumberFormat="1" applyFont="1" applyBorder="1" applyAlignment="1" applyProtection="1">
      <alignment vertical="top"/>
    </xf>
    <xf numFmtId="3" fontId="7" fillId="0" borderId="1" xfId="0" applyNumberFormat="1" applyFont="1" applyBorder="1" applyAlignment="1" applyProtection="1">
      <alignment vertical="top"/>
    </xf>
    <xf numFmtId="4" fontId="6" fillId="0" borderId="1" xfId="0" applyNumberFormat="1" applyFont="1" applyBorder="1" applyAlignment="1" applyProtection="1">
      <alignment vertical="top"/>
    </xf>
    <xf numFmtId="4" fontId="6" fillId="4" borderId="1" xfId="0" applyNumberFormat="1" applyFont="1" applyFill="1" applyBorder="1" applyAlignment="1" applyProtection="1">
      <alignment vertical="top"/>
    </xf>
    <xf numFmtId="49" fontId="6" fillId="2" borderId="10" xfId="0" applyNumberFormat="1" applyFont="1" applyFill="1" applyBorder="1" applyAlignment="1" applyProtection="1">
      <alignment vertical="top"/>
    </xf>
    <xf numFmtId="3" fontId="6" fillId="2" borderId="10" xfId="0" applyNumberFormat="1" applyFont="1" applyFill="1" applyBorder="1" applyAlignment="1" applyProtection="1">
      <alignment vertical="top"/>
    </xf>
    <xf numFmtId="4" fontId="6" fillId="2" borderId="10" xfId="0" applyNumberFormat="1" applyFont="1" applyFill="1" applyBorder="1" applyAlignment="1" applyProtection="1">
      <alignment vertical="top"/>
    </xf>
    <xf numFmtId="0" fontId="7" fillId="0" borderId="6" xfId="0" applyFont="1" applyBorder="1" applyAlignment="1" applyProtection="1">
      <alignment vertical="top"/>
    </xf>
    <xf numFmtId="0" fontId="7" fillId="0" borderId="6" xfId="0" applyFont="1" applyBorder="1" applyAlignment="1" applyProtection="1">
      <alignment vertical="top" wrapText="1"/>
    </xf>
    <xf numFmtId="49" fontId="6" fillId="0" borderId="8" xfId="0" applyNumberFormat="1" applyFont="1" applyBorder="1" applyAlignment="1" applyProtection="1">
      <alignment horizontal="right" vertical="top"/>
    </xf>
    <xf numFmtId="4" fontId="6" fillId="0" borderId="8" xfId="0" applyNumberFormat="1" applyFont="1" applyBorder="1" applyAlignment="1" applyProtection="1">
      <alignment vertical="top"/>
    </xf>
    <xf numFmtId="4" fontId="6" fillId="0" borderId="0" xfId="0" applyNumberFormat="1" applyFont="1" applyAlignment="1" applyProtection="1">
      <alignment vertical="top"/>
    </xf>
    <xf numFmtId="0" fontId="6" fillId="0" borderId="0" xfId="0" applyFont="1" applyBorder="1" applyAlignment="1" applyProtection="1">
      <alignment horizontal="right" vertical="center"/>
    </xf>
    <xf numFmtId="4" fontId="7" fillId="4" borderId="5" xfId="0" applyNumberFormat="1" applyFont="1" applyFill="1" applyBorder="1" applyAlignment="1" applyProtection="1">
      <alignment vertical="top"/>
      <protection locked="0"/>
    </xf>
    <xf numFmtId="0" fontId="0" fillId="0" borderId="0" xfId="0" applyAlignment="1" applyProtection="1">
      <alignment horizontal="justify" vertical="top" wrapText="1"/>
    </xf>
    <xf numFmtId="0" fontId="0" fillId="0" borderId="11" xfId="0" applyBorder="1" applyAlignment="1" applyProtection="1">
      <alignment horizontal="center" wrapText="1"/>
      <protection locked="0"/>
    </xf>
    <xf numFmtId="0" fontId="0" fillId="0" borderId="0" xfId="0" applyAlignment="1" applyProtection="1">
      <alignment horizontal="center" vertical="top"/>
    </xf>
    <xf numFmtId="0" fontId="0" fillId="4" borderId="0" xfId="0" applyFill="1" applyAlignment="1" applyProtection="1">
      <alignment horizontal="center" shrinkToFit="1"/>
      <protection locked="0"/>
    </xf>
    <xf numFmtId="4" fontId="13" fillId="7" borderId="0" xfId="0" applyNumberFormat="1" applyFont="1" applyFill="1" applyAlignment="1" applyProtection="1">
      <alignment horizontal="center" vertical="top" shrinkToFit="1"/>
    </xf>
    <xf numFmtId="0" fontId="13" fillId="7" borderId="0" xfId="0" applyFont="1" applyFill="1" applyAlignment="1" applyProtection="1">
      <alignment horizontal="center" vertical="top" shrinkToFit="1"/>
    </xf>
    <xf numFmtId="0" fontId="0" fillId="0" borderId="0" xfId="0" applyAlignment="1" applyProtection="1">
      <alignment horizontal="left" vertical="top" wrapText="1"/>
    </xf>
    <xf numFmtId="0" fontId="20" fillId="0" borderId="0" xfId="0" applyFont="1" applyAlignment="1" applyProtection="1">
      <alignment horizontal="center" vertical="top" wrapText="1"/>
    </xf>
    <xf numFmtId="0" fontId="24" fillId="0" borderId="0" xfId="0" applyFont="1" applyAlignment="1" applyProtection="1">
      <alignment horizontal="center"/>
    </xf>
    <xf numFmtId="0" fontId="0" fillId="4" borderId="0" xfId="0" applyFill="1" applyAlignment="1" applyProtection="1">
      <alignment horizontal="left" vertical="top" shrinkToFit="1"/>
      <protection locked="0"/>
    </xf>
    <xf numFmtId="0" fontId="25" fillId="0" borderId="0" xfId="0" applyFont="1" applyAlignment="1" applyProtection="1">
      <alignment horizontal="left" vertical="top"/>
    </xf>
    <xf numFmtId="0" fontId="0" fillId="4" borderId="0" xfId="0" applyFill="1" applyAlignment="1" applyProtection="1">
      <alignment horizontal="center" vertical="top" shrinkToFit="1"/>
      <protection locked="0"/>
    </xf>
    <xf numFmtId="0" fontId="3" fillId="0" borderId="0" xfId="0" applyFont="1" applyBorder="1" applyAlignment="1" applyProtection="1">
      <alignment horizontal="left" vertical="top" wrapText="1"/>
    </xf>
    <xf numFmtId="0" fontId="2" fillId="0" borderId="0" xfId="0" applyFont="1" applyBorder="1" applyAlignment="1" applyProtection="1">
      <alignment horizontal="left" vertical="top" wrapText="1"/>
    </xf>
    <xf numFmtId="0" fontId="6" fillId="0" borderId="0" xfId="0" applyFont="1" applyBorder="1" applyAlignment="1" applyProtection="1">
      <alignment horizontal="left" vertical="top" wrapText="1"/>
    </xf>
    <xf numFmtId="0" fontId="0" fillId="4" borderId="11" xfId="0" applyFill="1" applyBorder="1" applyAlignment="1" applyProtection="1">
      <alignment horizontal="center" vertical="top"/>
      <protection locked="0"/>
    </xf>
    <xf numFmtId="49" fontId="7" fillId="0" borderId="4" xfId="0" applyNumberFormat="1" applyFont="1" applyBorder="1" applyAlignment="1" applyProtection="1">
      <alignment horizontal="left" vertical="top" wrapText="1"/>
    </xf>
    <xf numFmtId="49" fontId="7" fillId="0" borderId="0" xfId="0" applyNumberFormat="1" applyFont="1" applyAlignment="1" applyProtection="1">
      <alignment horizontal="left" vertical="top" wrapText="1"/>
    </xf>
    <xf numFmtId="49" fontId="7" fillId="0" borderId="13" xfId="0" applyNumberFormat="1" applyFont="1" applyBorder="1" applyAlignment="1" applyProtection="1">
      <alignment horizontal="left" vertical="top" wrapText="1"/>
    </xf>
    <xf numFmtId="0" fontId="15" fillId="0" borderId="16" xfId="0" applyFont="1" applyBorder="1" applyAlignment="1" applyProtection="1">
      <alignment horizontal="left" vertical="top" wrapText="1"/>
    </xf>
    <xf numFmtId="0" fontId="15" fillId="0" borderId="17" xfId="0" applyFont="1" applyBorder="1" applyAlignment="1" applyProtection="1">
      <alignment horizontal="left" vertical="top" wrapText="1"/>
    </xf>
    <xf numFmtId="0" fontId="15" fillId="0" borderId="18" xfId="0" applyFont="1" applyBorder="1" applyAlignment="1" applyProtection="1">
      <alignment horizontal="left" vertical="top" wrapText="1"/>
    </xf>
    <xf numFmtId="49" fontId="6" fillId="2" borderId="6" xfId="0" applyNumberFormat="1" applyFont="1" applyFill="1" applyBorder="1" applyAlignment="1" applyProtection="1">
      <alignment horizontal="left" vertical="top" wrapText="1"/>
    </xf>
    <xf numFmtId="49" fontId="6" fillId="2" borderId="8" xfId="0" applyNumberFormat="1" applyFont="1" applyFill="1" applyBorder="1" applyAlignment="1" applyProtection="1">
      <alignment horizontal="left" vertical="top" wrapText="1"/>
    </xf>
    <xf numFmtId="49" fontId="6" fillId="2" borderId="7" xfId="0" applyNumberFormat="1" applyFont="1" applyFill="1" applyBorder="1" applyAlignment="1" applyProtection="1">
      <alignment horizontal="left" vertical="top" wrapText="1"/>
    </xf>
    <xf numFmtId="49" fontId="7" fillId="0" borderId="2" xfId="0" applyNumberFormat="1" applyFont="1" applyBorder="1" applyAlignment="1" applyProtection="1">
      <alignment horizontal="left" vertical="top" wrapText="1"/>
    </xf>
    <xf numFmtId="49" fontId="7" fillId="0" borderId="9" xfId="0" applyNumberFormat="1" applyFont="1" applyBorder="1" applyAlignment="1" applyProtection="1">
      <alignment horizontal="left" vertical="top" wrapText="1"/>
    </xf>
    <xf numFmtId="49" fontId="7" fillId="0" borderId="12" xfId="0" applyNumberFormat="1" applyFont="1" applyBorder="1" applyAlignment="1" applyProtection="1">
      <alignment horizontal="left" vertical="top" wrapText="1"/>
    </xf>
    <xf numFmtId="49" fontId="7" fillId="0" borderId="14" xfId="0" applyNumberFormat="1" applyFont="1" applyBorder="1" applyAlignment="1" applyProtection="1">
      <alignment horizontal="left" vertical="top" wrapText="1"/>
    </xf>
    <xf numFmtId="49" fontId="7" fillId="0" borderId="11" xfId="0" applyNumberFormat="1" applyFont="1" applyBorder="1" applyAlignment="1" applyProtection="1">
      <alignment horizontal="left" vertical="top" wrapText="1"/>
    </xf>
    <xf numFmtId="49" fontId="7" fillId="0" borderId="15" xfId="0" applyNumberFormat="1" applyFont="1" applyBorder="1" applyAlignment="1" applyProtection="1">
      <alignment horizontal="left" vertical="top" wrapText="1"/>
    </xf>
    <xf numFmtId="49" fontId="7" fillId="0" borderId="0" xfId="0" applyNumberFormat="1" applyFont="1" applyBorder="1" applyAlignment="1" applyProtection="1">
      <alignment horizontal="left" vertical="top" wrapText="1"/>
    </xf>
    <xf numFmtId="49" fontId="19" fillId="6" borderId="2" xfId="0" applyNumberFormat="1" applyFont="1" applyFill="1" applyBorder="1" applyAlignment="1" applyProtection="1">
      <alignment horizontal="left" vertical="top" wrapText="1"/>
    </xf>
    <xf numFmtId="49" fontId="19" fillId="6" borderId="9" xfId="0" applyNumberFormat="1" applyFont="1" applyFill="1" applyBorder="1" applyAlignment="1" applyProtection="1">
      <alignment horizontal="left" vertical="top" wrapText="1"/>
    </xf>
    <xf numFmtId="49" fontId="19" fillId="6" borderId="12" xfId="0" applyNumberFormat="1" applyFont="1" applyFill="1" applyBorder="1" applyAlignment="1" applyProtection="1">
      <alignment horizontal="left" vertical="top" wrapText="1"/>
    </xf>
    <xf numFmtId="49" fontId="7" fillId="0" borderId="6" xfId="0" applyNumberFormat="1" applyFont="1" applyBorder="1" applyAlignment="1" applyProtection="1">
      <alignment horizontal="left" vertical="top" wrapText="1"/>
    </xf>
    <xf numFmtId="49" fontId="7" fillId="0" borderId="8" xfId="0" applyNumberFormat="1" applyFont="1" applyBorder="1" applyAlignment="1" applyProtection="1">
      <alignment horizontal="left" vertical="top" wrapText="1"/>
    </xf>
    <xf numFmtId="49" fontId="7" fillId="0" borderId="7" xfId="0" applyNumberFormat="1" applyFont="1" applyBorder="1" applyAlignment="1" applyProtection="1">
      <alignment horizontal="left" vertical="top" wrapText="1"/>
    </xf>
    <xf numFmtId="0" fontId="4" fillId="0" borderId="6" xfId="0" applyFont="1" applyBorder="1" applyAlignment="1" applyProtection="1">
      <alignment horizontal="center" vertical="center" wrapText="1"/>
    </xf>
    <xf numFmtId="0" fontId="4" fillId="0" borderId="7" xfId="0" applyFont="1" applyBorder="1" applyAlignment="1" applyProtection="1">
      <alignment horizontal="center" vertical="center" wrapText="1"/>
    </xf>
  </cellXfs>
  <cellStyles count="1">
    <cellStyle name="Normal" xfId="0" builtinId="0"/>
  </cellStyles>
  <dxfs count="2">
    <dxf>
      <font>
        <color rgb="FFFFFFCC"/>
      </font>
    </dxf>
    <dxf>
      <font>
        <color rgb="FFFFFFCC"/>
      </font>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CCD08B5C-433C-4307-82BB-29331D9A2C9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762125"/>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0E984B-7027-4C9F-9CF6-C8955AB8714C}">
  <sheetPr>
    <pageSetUpPr fitToPage="1"/>
  </sheetPr>
  <dimension ref="A2:I47"/>
  <sheetViews>
    <sheetView tabSelected="1" workbookViewId="0">
      <pane ySplit="2" topLeftCell="A3" activePane="bottomLeft" state="frozen"/>
      <selection pane="bottomLeft" activeCell="B12" sqref="B12:E12"/>
    </sheetView>
  </sheetViews>
  <sheetFormatPr baseColWidth="10" defaultColWidth="11.42578125"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32" customFormat="1" ht="75.75" customHeight="1" x14ac:dyDescent="0.25">
      <c r="A2" s="135" t="s">
        <v>100</v>
      </c>
      <c r="B2" s="135"/>
      <c r="C2" s="135"/>
      <c r="D2" s="135"/>
      <c r="E2" s="135"/>
      <c r="F2" s="135"/>
      <c r="G2" s="135"/>
      <c r="H2" s="135"/>
      <c r="I2" s="135"/>
    </row>
    <row r="5" spans="1:9" x14ac:dyDescent="0.25">
      <c r="D5" s="33"/>
      <c r="E5" s="33"/>
      <c r="F5" s="34"/>
      <c r="G5" s="34"/>
      <c r="H5" s="34"/>
      <c r="I5" s="35" t="s">
        <v>120</v>
      </c>
    </row>
    <row r="6" spans="1:9" x14ac:dyDescent="0.25">
      <c r="D6" s="33"/>
      <c r="E6" s="33"/>
      <c r="F6" s="34"/>
      <c r="G6" s="34"/>
      <c r="H6" s="34"/>
      <c r="I6" s="35"/>
    </row>
    <row r="7" spans="1:9" x14ac:dyDescent="0.25">
      <c r="D7" s="33"/>
      <c r="E7" s="33"/>
      <c r="F7" s="34"/>
      <c r="G7" s="34"/>
      <c r="H7" s="34"/>
      <c r="I7" s="36" t="s">
        <v>121</v>
      </c>
    </row>
    <row r="8" spans="1:9" ht="24.95" customHeight="1" x14ac:dyDescent="0.25"/>
    <row r="9" spans="1:9" ht="18.75" x14ac:dyDescent="0.3">
      <c r="A9" s="136" t="s">
        <v>101</v>
      </c>
      <c r="B9" s="136"/>
      <c r="C9" s="136"/>
      <c r="D9" s="136"/>
      <c r="E9" s="136"/>
      <c r="F9" s="136"/>
      <c r="G9" s="136"/>
      <c r="H9" s="136"/>
      <c r="I9" s="136"/>
    </row>
    <row r="10" spans="1:9" ht="15" customHeight="1" x14ac:dyDescent="0.25"/>
    <row r="11" spans="1:9" ht="15" customHeight="1" x14ac:dyDescent="0.25"/>
    <row r="12" spans="1:9" x14ac:dyDescent="0.25">
      <c r="A12" s="32" t="s">
        <v>102</v>
      </c>
      <c r="B12" s="137"/>
      <c r="C12" s="137"/>
      <c r="D12" s="137"/>
      <c r="E12" s="137"/>
      <c r="F12" s="130" t="s">
        <v>103</v>
      </c>
      <c r="G12" s="130"/>
      <c r="H12" s="130"/>
      <c r="I12" s="37"/>
    </row>
    <row r="13" spans="1:9" x14ac:dyDescent="0.25">
      <c r="A13" s="138" t="s">
        <v>104</v>
      </c>
      <c r="B13" s="138"/>
      <c r="C13" s="138"/>
      <c r="D13" s="138"/>
      <c r="E13" s="138"/>
      <c r="F13" s="138"/>
      <c r="G13" s="138"/>
      <c r="H13" s="138"/>
      <c r="I13" s="38"/>
    </row>
    <row r="14" spans="1:9" x14ac:dyDescent="0.25">
      <c r="A14" s="39"/>
      <c r="B14" s="39"/>
      <c r="C14" s="39"/>
      <c r="D14" s="39"/>
      <c r="E14" s="39"/>
      <c r="F14" s="39"/>
      <c r="G14" s="39"/>
      <c r="H14" s="39"/>
      <c r="I14" s="38"/>
    </row>
    <row r="15" spans="1:9" x14ac:dyDescent="0.25">
      <c r="A15" s="32" t="s">
        <v>105</v>
      </c>
      <c r="B15" s="32"/>
      <c r="C15" s="39"/>
      <c r="D15" s="32"/>
      <c r="E15" s="139"/>
      <c r="F15" s="139"/>
      <c r="G15" s="139"/>
      <c r="H15" s="139"/>
      <c r="I15" s="139"/>
    </row>
    <row r="16" spans="1:9" x14ac:dyDescent="0.25">
      <c r="B16" s="40"/>
      <c r="C16" s="39"/>
      <c r="D16" s="40"/>
      <c r="E16" s="40"/>
      <c r="F16" s="40" t="s">
        <v>106</v>
      </c>
      <c r="G16" s="40"/>
      <c r="H16" s="40"/>
      <c r="I16" s="32"/>
    </row>
    <row r="17" spans="1:9" x14ac:dyDescent="0.25">
      <c r="B17" s="40"/>
      <c r="C17" s="40"/>
      <c r="D17" s="40"/>
      <c r="E17" s="40"/>
      <c r="F17" s="40"/>
      <c r="G17" s="40"/>
      <c r="H17" s="40"/>
      <c r="I17" s="32"/>
    </row>
    <row r="18" spans="1:9" x14ac:dyDescent="0.25">
      <c r="A18" s="32" t="s">
        <v>107</v>
      </c>
      <c r="B18" s="37"/>
      <c r="C18" s="130" t="s">
        <v>108</v>
      </c>
      <c r="D18" s="130"/>
      <c r="E18" s="131"/>
      <c r="F18" s="131"/>
      <c r="G18" s="131"/>
      <c r="H18" s="131"/>
      <c r="I18" s="131"/>
    </row>
    <row r="19" spans="1:9" s="41" customFormat="1" x14ac:dyDescent="0.25">
      <c r="B19" s="42"/>
      <c r="C19" s="43"/>
      <c r="D19" s="43"/>
      <c r="E19" s="44"/>
      <c r="F19" s="44"/>
      <c r="G19" s="44"/>
      <c r="H19" s="44"/>
      <c r="I19" s="44"/>
    </row>
    <row r="20" spans="1:9" x14ac:dyDescent="0.25">
      <c r="A20" s="32" t="s">
        <v>109</v>
      </c>
      <c r="B20" s="32"/>
      <c r="C20" s="32"/>
      <c r="D20" s="32"/>
      <c r="E20" s="32"/>
      <c r="F20" s="32"/>
      <c r="G20" s="32"/>
      <c r="H20" s="32"/>
      <c r="I20" s="32"/>
    </row>
    <row r="21" spans="1:9" ht="15" customHeight="1" x14ac:dyDescent="0.25">
      <c r="A21" s="32"/>
      <c r="B21" s="32"/>
      <c r="C21" s="32"/>
      <c r="D21" s="32"/>
      <c r="E21" s="32"/>
      <c r="F21" s="32"/>
      <c r="G21" s="32"/>
      <c r="H21" s="32"/>
      <c r="I21" s="32"/>
    </row>
    <row r="22" spans="1:9" ht="56.25" customHeight="1" x14ac:dyDescent="0.25">
      <c r="A22" s="128" t="s">
        <v>110</v>
      </c>
      <c r="B22" s="128"/>
      <c r="C22" s="128"/>
      <c r="D22" s="128"/>
      <c r="E22" s="128"/>
      <c r="F22" s="128"/>
      <c r="G22" s="128"/>
      <c r="H22" s="128"/>
      <c r="I22" s="128"/>
    </row>
    <row r="23" spans="1:9" ht="15" customHeight="1" x14ac:dyDescent="0.25">
      <c r="A23" s="32"/>
      <c r="B23" s="32"/>
      <c r="C23" s="32"/>
      <c r="D23" s="32"/>
      <c r="E23" s="32"/>
      <c r="F23" s="32"/>
      <c r="G23" s="32"/>
      <c r="H23" s="32"/>
      <c r="I23" s="32"/>
    </row>
    <row r="24" spans="1:9" ht="15" customHeight="1" x14ac:dyDescent="0.25">
      <c r="A24" s="45" t="s">
        <v>111</v>
      </c>
      <c r="B24" s="32"/>
      <c r="C24" s="32"/>
      <c r="D24" s="32"/>
      <c r="E24" s="32"/>
      <c r="F24" s="32"/>
      <c r="G24" s="32"/>
      <c r="H24" s="32"/>
    </row>
    <row r="25" spans="1:9" ht="15" customHeight="1" x14ac:dyDescent="0.25">
      <c r="A25" s="32"/>
      <c r="B25" s="32"/>
      <c r="C25" s="32"/>
      <c r="D25" s="32"/>
      <c r="E25" s="32"/>
      <c r="F25" s="32"/>
      <c r="G25" s="32"/>
      <c r="H25" s="32"/>
    </row>
    <row r="26" spans="1:9" ht="15" customHeight="1" x14ac:dyDescent="0.25">
      <c r="A26" s="45" t="s">
        <v>112</v>
      </c>
      <c r="B26" s="132" t="str">
        <f>+IFERROR(IF(ISNUMBER('Anexo I Tabla Desglose Precio'!L102),IF('Anexo I Tabla Desglose Precio'!L102&lt;=87785.55,'Anexo I Tabla Desglose Precio'!L102,"ERROR: no debe superar 87.785,55"),"revisar desglose precio"),"desglose precio incompleto/incorrecto")</f>
        <v>revisar desglose precio</v>
      </c>
      <c r="C26" s="133"/>
      <c r="D26" s="32" t="s">
        <v>113</v>
      </c>
      <c r="E26" s="32"/>
      <c r="F26" s="32"/>
      <c r="G26" s="32"/>
      <c r="H26" s="32"/>
    </row>
    <row r="27" spans="1:9" ht="15" customHeight="1" x14ac:dyDescent="0.25">
      <c r="A27" s="32"/>
      <c r="B27" s="32"/>
      <c r="C27" s="32"/>
      <c r="D27" s="32"/>
      <c r="E27" s="32"/>
      <c r="F27" s="32"/>
      <c r="G27" s="32"/>
      <c r="H27" s="32"/>
    </row>
    <row r="28" spans="1:9" ht="35.1" customHeight="1" x14ac:dyDescent="0.25">
      <c r="A28" s="128" t="s">
        <v>114</v>
      </c>
      <c r="B28" s="128"/>
      <c r="C28" s="128"/>
      <c r="D28" s="128"/>
      <c r="E28" s="128"/>
      <c r="F28" s="128"/>
      <c r="G28" s="128"/>
      <c r="H28" s="128"/>
      <c r="I28" s="128"/>
    </row>
    <row r="29" spans="1:9" ht="35.1" customHeight="1" x14ac:dyDescent="0.25">
      <c r="A29" s="134" t="s">
        <v>115</v>
      </c>
      <c r="B29" s="134"/>
      <c r="C29" s="134"/>
      <c r="D29" s="134"/>
      <c r="E29" s="134"/>
      <c r="F29" s="134"/>
      <c r="G29" s="134"/>
      <c r="H29" s="134"/>
      <c r="I29" s="134"/>
    </row>
    <row r="30" spans="1:9" ht="35.1" customHeight="1" x14ac:dyDescent="0.25">
      <c r="A30" s="128" t="s">
        <v>116</v>
      </c>
      <c r="B30" s="128"/>
      <c r="C30" s="128"/>
      <c r="D30" s="128"/>
      <c r="E30" s="128"/>
      <c r="F30" s="128"/>
      <c r="G30" s="128"/>
      <c r="H30" s="128"/>
      <c r="I30" s="128"/>
    </row>
    <row r="31" spans="1:9" ht="45" customHeight="1" x14ac:dyDescent="0.25">
      <c r="A31" s="128" t="s">
        <v>117</v>
      </c>
      <c r="B31" s="128"/>
      <c r="C31" s="128"/>
      <c r="D31" s="128"/>
      <c r="E31" s="128"/>
      <c r="F31" s="128"/>
      <c r="G31" s="128"/>
      <c r="H31" s="128"/>
      <c r="I31" s="128"/>
    </row>
    <row r="32" spans="1:9" ht="15" customHeight="1" x14ac:dyDescent="0.25">
      <c r="A32" s="32"/>
      <c r="B32" s="32"/>
      <c r="C32" s="32"/>
      <c r="D32" s="32"/>
      <c r="E32" s="32"/>
      <c r="F32" s="32"/>
      <c r="G32" s="32"/>
      <c r="H32" s="32"/>
      <c r="I32" s="32"/>
    </row>
    <row r="33" spans="1:9" x14ac:dyDescent="0.25">
      <c r="A33" s="45" t="s">
        <v>118</v>
      </c>
      <c r="B33" s="32"/>
      <c r="C33" s="32"/>
      <c r="D33" s="32"/>
      <c r="E33" s="32"/>
      <c r="F33" s="32"/>
      <c r="G33" s="32"/>
      <c r="H33" s="32"/>
      <c r="I33" s="32"/>
    </row>
    <row r="34" spans="1:9" ht="8.1" customHeight="1" x14ac:dyDescent="0.25">
      <c r="A34" s="32"/>
      <c r="B34" s="32"/>
      <c r="C34" s="32"/>
      <c r="D34" s="32"/>
      <c r="E34" s="32"/>
      <c r="F34" s="32"/>
      <c r="G34" s="32"/>
      <c r="H34" s="32"/>
      <c r="I34" s="32"/>
    </row>
    <row r="39" spans="1:9" x14ac:dyDescent="0.25">
      <c r="B39" s="46" t="s">
        <v>119</v>
      </c>
    </row>
    <row r="47" spans="1:9" x14ac:dyDescent="0.25">
      <c r="B47" s="1" t="s">
        <v>93</v>
      </c>
      <c r="C47" s="129"/>
      <c r="D47" s="129"/>
      <c r="E47" s="129"/>
      <c r="F47" s="129"/>
      <c r="G47" s="129"/>
    </row>
  </sheetData>
  <sheetProtection algorithmName="SHA-512" hashValue="fMKPpxZ7HQb4FLGcSC/D/MvSzKWZg20umniUi33buIzwpBd0xsD4AXt5gr+Q2R7LdVMASfm84ze11hG9V/O0XA==" saltValue="QYH5cYc05iXkJHsvR9ui2A==" spinCount="100000" sheet="1" objects="1" scenarios="1" selectLockedCells="1"/>
  <mergeCells count="15">
    <mergeCell ref="E15:I15"/>
    <mergeCell ref="A2:I2"/>
    <mergeCell ref="A9:I9"/>
    <mergeCell ref="B12:E12"/>
    <mergeCell ref="F12:H12"/>
    <mergeCell ref="A13:H13"/>
    <mergeCell ref="A30:I30"/>
    <mergeCell ref="A31:I31"/>
    <mergeCell ref="C47:G47"/>
    <mergeCell ref="C18:D18"/>
    <mergeCell ref="E18:I18"/>
    <mergeCell ref="A22:I22"/>
    <mergeCell ref="B26:C26"/>
    <mergeCell ref="A28:I28"/>
    <mergeCell ref="A29:I29"/>
  </mergeCells>
  <printOptions horizontalCentered="1"/>
  <pageMargins left="0.70866141732283472" right="0.51181102362204722" top="0.74803149606299213" bottom="0.74803149606299213"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DC4A94-624A-41EA-9784-18EEBE03FB82}">
  <sheetPr>
    <pageSetUpPr fitToPage="1"/>
  </sheetPr>
  <dimension ref="A1:L116"/>
  <sheetViews>
    <sheetView workbookViewId="0">
      <pane ySplit="5" topLeftCell="A6" activePane="bottomLeft" state="frozen"/>
      <selection pane="bottomLeft" activeCell="K7" sqref="K7"/>
    </sheetView>
  </sheetViews>
  <sheetFormatPr baseColWidth="10" defaultRowHeight="15" x14ac:dyDescent="0.25"/>
  <cols>
    <col min="1" max="1" width="6.7109375" style="1" bestFit="1" customWidth="1"/>
    <col min="2" max="2" width="8.7109375" style="1" customWidth="1"/>
    <col min="3" max="3" width="3.5703125" style="1" bestFit="1" customWidth="1"/>
    <col min="4" max="4" width="31.42578125" style="1" customWidth="1"/>
    <col min="5" max="5" width="9.7109375" style="1" customWidth="1"/>
    <col min="6" max="6" width="8.140625" style="1" customWidth="1"/>
    <col min="7" max="7" width="7.85546875" style="1" customWidth="1"/>
    <col min="8" max="8" width="6.140625" style="1" customWidth="1"/>
    <col min="9" max="9" width="8.42578125" style="1" customWidth="1"/>
    <col min="10" max="10" width="10.7109375" style="1" customWidth="1"/>
    <col min="11" max="12" width="12.7109375" style="1" customWidth="1"/>
    <col min="13" max="16384" width="11.42578125" style="1"/>
  </cols>
  <sheetData>
    <row r="1" spans="1:12" ht="75" customHeight="1" thickBot="1" x14ac:dyDescent="0.3">
      <c r="A1" s="147" t="s">
        <v>89</v>
      </c>
      <c r="B1" s="148"/>
      <c r="C1" s="148"/>
      <c r="D1" s="148"/>
      <c r="E1" s="148"/>
      <c r="F1" s="148"/>
      <c r="G1" s="148"/>
      <c r="H1" s="148"/>
      <c r="I1" s="148"/>
      <c r="J1" s="148"/>
      <c r="K1" s="148"/>
      <c r="L1" s="149"/>
    </row>
    <row r="2" spans="1:12" x14ac:dyDescent="0.25">
      <c r="A2" s="32"/>
      <c r="B2" s="32"/>
      <c r="C2" s="32"/>
      <c r="D2" s="32"/>
      <c r="E2" s="32"/>
      <c r="F2" s="32"/>
      <c r="G2" s="32"/>
      <c r="H2" s="32"/>
      <c r="I2" s="32"/>
      <c r="J2" s="32"/>
      <c r="K2" s="32"/>
      <c r="L2" s="32"/>
    </row>
    <row r="3" spans="1:12" ht="18.75" x14ac:dyDescent="0.25">
      <c r="A3" s="95" t="s">
        <v>88</v>
      </c>
      <c r="B3" s="32"/>
      <c r="C3" s="32"/>
      <c r="D3" s="32"/>
      <c r="E3" s="32"/>
      <c r="F3" s="32"/>
      <c r="G3" s="32"/>
      <c r="H3" s="32"/>
      <c r="I3" s="32"/>
      <c r="J3" s="32"/>
      <c r="K3" s="32"/>
      <c r="L3" s="32"/>
    </row>
    <row r="4" spans="1:12" ht="5.0999999999999996" customHeight="1" x14ac:dyDescent="0.25">
      <c r="A4" s="95"/>
      <c r="B4" s="32"/>
      <c r="C4" s="32"/>
      <c r="D4" s="32"/>
      <c r="E4" s="32"/>
      <c r="F4" s="32"/>
      <c r="G4" s="32"/>
      <c r="H4" s="32"/>
      <c r="I4" s="32"/>
      <c r="J4" s="32"/>
      <c r="K4" s="32"/>
      <c r="L4" s="32"/>
    </row>
    <row r="5" spans="1:12" x14ac:dyDescent="0.25">
      <c r="A5" s="65" t="s">
        <v>0</v>
      </c>
      <c r="B5" s="65" t="s">
        <v>1</v>
      </c>
      <c r="C5" s="65" t="s">
        <v>2</v>
      </c>
      <c r="D5" s="96" t="s">
        <v>3</v>
      </c>
      <c r="E5" s="65" t="s">
        <v>84</v>
      </c>
      <c r="F5" s="65" t="s">
        <v>4</v>
      </c>
      <c r="G5" s="65" t="s">
        <v>5</v>
      </c>
      <c r="H5" s="65" t="s">
        <v>6</v>
      </c>
      <c r="I5" s="58" t="s">
        <v>7</v>
      </c>
      <c r="J5" s="65" t="s">
        <v>8</v>
      </c>
      <c r="K5" s="65" t="s">
        <v>9</v>
      </c>
      <c r="L5" s="65" t="s">
        <v>95</v>
      </c>
    </row>
    <row r="6" spans="1:12" x14ac:dyDescent="0.25">
      <c r="A6" s="97" t="s">
        <v>11</v>
      </c>
      <c r="B6" s="97" t="s">
        <v>12</v>
      </c>
      <c r="C6" s="97" t="s">
        <v>13</v>
      </c>
      <c r="D6" s="150" t="s">
        <v>14</v>
      </c>
      <c r="E6" s="151"/>
      <c r="F6" s="151"/>
      <c r="G6" s="151"/>
      <c r="H6" s="151"/>
      <c r="I6" s="152"/>
      <c r="J6" s="98"/>
      <c r="K6" s="99"/>
      <c r="L6" s="99"/>
    </row>
    <row r="7" spans="1:12" ht="22.5" customHeight="1" x14ac:dyDescent="0.25">
      <c r="A7" s="100" t="s">
        <v>158</v>
      </c>
      <c r="B7" s="101" t="s">
        <v>15</v>
      </c>
      <c r="C7" s="101" t="s">
        <v>16</v>
      </c>
      <c r="D7" s="153" t="s">
        <v>17</v>
      </c>
      <c r="E7" s="154"/>
      <c r="F7" s="154"/>
      <c r="G7" s="154"/>
      <c r="H7" s="154"/>
      <c r="I7" s="155"/>
      <c r="J7" s="102">
        <v>457.17</v>
      </c>
      <c r="K7" s="127"/>
      <c r="L7" s="103">
        <f>+ROUND(TRUNC(J7,2)*TRUNC(K7,2),2)</f>
        <v>0</v>
      </c>
    </row>
    <row r="8" spans="1:12" ht="99.95" customHeight="1" x14ac:dyDescent="0.25">
      <c r="A8" s="104"/>
      <c r="B8" s="104"/>
      <c r="C8" s="104"/>
      <c r="D8" s="144" t="s">
        <v>18</v>
      </c>
      <c r="E8" s="145"/>
      <c r="F8" s="145"/>
      <c r="G8" s="145"/>
      <c r="H8" s="145"/>
      <c r="I8" s="146"/>
      <c r="J8" s="104"/>
      <c r="K8" s="104"/>
      <c r="L8" s="104"/>
    </row>
    <row r="9" spans="1:12" x14ac:dyDescent="0.25">
      <c r="A9" s="104"/>
      <c r="B9" s="104"/>
      <c r="C9" s="104"/>
      <c r="D9" s="105" t="s">
        <v>19</v>
      </c>
      <c r="E9" s="106">
        <v>0</v>
      </c>
      <c r="F9" s="106">
        <v>10</v>
      </c>
      <c r="G9" s="106">
        <v>6.61</v>
      </c>
      <c r="H9" s="106">
        <v>0</v>
      </c>
      <c r="I9" s="106">
        <v>66.099999999999994</v>
      </c>
      <c r="J9" s="104"/>
      <c r="K9" s="104"/>
      <c r="L9" s="104"/>
    </row>
    <row r="10" spans="1:12" x14ac:dyDescent="0.25">
      <c r="A10" s="104"/>
      <c r="B10" s="104"/>
      <c r="C10" s="104"/>
      <c r="D10" s="107"/>
      <c r="E10" s="106">
        <v>0</v>
      </c>
      <c r="F10" s="106">
        <v>8</v>
      </c>
      <c r="G10" s="106">
        <v>6.61</v>
      </c>
      <c r="H10" s="106">
        <v>0</v>
      </c>
      <c r="I10" s="106">
        <v>52.88</v>
      </c>
      <c r="J10" s="104"/>
      <c r="K10" s="104"/>
      <c r="L10" s="104"/>
    </row>
    <row r="11" spans="1:12" x14ac:dyDescent="0.25">
      <c r="A11" s="104"/>
      <c r="B11" s="104"/>
      <c r="C11" s="104"/>
      <c r="D11" s="107"/>
      <c r="E11" s="106">
        <v>0</v>
      </c>
      <c r="F11" s="106">
        <v>16.5</v>
      </c>
      <c r="G11" s="106">
        <v>6.61</v>
      </c>
      <c r="H11" s="106">
        <v>0</v>
      </c>
      <c r="I11" s="106">
        <v>109.07</v>
      </c>
      <c r="J11" s="104"/>
      <c r="K11" s="104"/>
      <c r="L11" s="104"/>
    </row>
    <row r="12" spans="1:12" x14ac:dyDescent="0.25">
      <c r="A12" s="104"/>
      <c r="B12" s="104"/>
      <c r="C12" s="104"/>
      <c r="D12" s="107"/>
      <c r="E12" s="106">
        <v>0</v>
      </c>
      <c r="F12" s="106">
        <v>21.5</v>
      </c>
      <c r="G12" s="106">
        <v>6.61</v>
      </c>
      <c r="H12" s="106">
        <v>0</v>
      </c>
      <c r="I12" s="106">
        <v>142.12</v>
      </c>
      <c r="J12" s="104"/>
      <c r="K12" s="104"/>
      <c r="L12" s="104"/>
    </row>
    <row r="13" spans="1:12" x14ac:dyDescent="0.25">
      <c r="A13" s="104"/>
      <c r="B13" s="104"/>
      <c r="C13" s="104"/>
      <c r="D13" s="105" t="s">
        <v>20</v>
      </c>
      <c r="E13" s="106">
        <v>45</v>
      </c>
      <c r="F13" s="106">
        <v>0</v>
      </c>
      <c r="G13" s="106">
        <v>0</v>
      </c>
      <c r="H13" s="106">
        <v>0</v>
      </c>
      <c r="I13" s="106">
        <v>45</v>
      </c>
      <c r="J13" s="104"/>
      <c r="K13" s="104"/>
      <c r="L13" s="104"/>
    </row>
    <row r="14" spans="1:12" x14ac:dyDescent="0.25">
      <c r="A14" s="104"/>
      <c r="B14" s="104"/>
      <c r="C14" s="104"/>
      <c r="D14" s="105" t="s">
        <v>21</v>
      </c>
      <c r="E14" s="106">
        <v>42</v>
      </c>
      <c r="F14" s="106">
        <v>0</v>
      </c>
      <c r="G14" s="106">
        <v>0</v>
      </c>
      <c r="H14" s="106">
        <v>0</v>
      </c>
      <c r="I14" s="106">
        <v>42</v>
      </c>
      <c r="J14" s="104"/>
      <c r="K14" s="104"/>
      <c r="L14" s="104"/>
    </row>
    <row r="15" spans="1:12" x14ac:dyDescent="0.25">
      <c r="A15" s="100" t="s">
        <v>159</v>
      </c>
      <c r="B15" s="101" t="s">
        <v>15</v>
      </c>
      <c r="C15" s="101" t="s">
        <v>22</v>
      </c>
      <c r="D15" s="153" t="s">
        <v>23</v>
      </c>
      <c r="E15" s="154"/>
      <c r="F15" s="154"/>
      <c r="G15" s="154"/>
      <c r="H15" s="154"/>
      <c r="I15" s="155"/>
      <c r="J15" s="102">
        <v>24</v>
      </c>
      <c r="K15" s="127"/>
      <c r="L15" s="103">
        <f>+ROUND(TRUNC(J15,2)*TRUNC(K15,2),2)</f>
        <v>0</v>
      </c>
    </row>
    <row r="16" spans="1:12" x14ac:dyDescent="0.25">
      <c r="A16" s="104"/>
      <c r="B16" s="104"/>
      <c r="C16" s="104"/>
      <c r="D16" s="107"/>
      <c r="E16" s="106">
        <v>24</v>
      </c>
      <c r="F16" s="106">
        <v>0</v>
      </c>
      <c r="G16" s="106">
        <v>0</v>
      </c>
      <c r="H16" s="106">
        <v>0</v>
      </c>
      <c r="I16" s="106">
        <v>24</v>
      </c>
      <c r="J16" s="104"/>
      <c r="K16" s="104"/>
      <c r="L16" s="104"/>
    </row>
    <row r="17" spans="1:12" x14ac:dyDescent="0.25">
      <c r="A17" s="100" t="s">
        <v>160</v>
      </c>
      <c r="B17" s="101" t="s">
        <v>15</v>
      </c>
      <c r="C17" s="101" t="s">
        <v>24</v>
      </c>
      <c r="D17" s="153" t="s">
        <v>25</v>
      </c>
      <c r="E17" s="154"/>
      <c r="F17" s="154"/>
      <c r="G17" s="154"/>
      <c r="H17" s="154"/>
      <c r="I17" s="155"/>
      <c r="J17" s="102">
        <v>20.02</v>
      </c>
      <c r="K17" s="127"/>
      <c r="L17" s="103">
        <f>+ROUND(TRUNC(J17,2)*TRUNC(K17,2),2)</f>
        <v>0</v>
      </c>
    </row>
    <row r="18" spans="1:12" ht="99.95" customHeight="1" x14ac:dyDescent="0.25">
      <c r="A18" s="104"/>
      <c r="B18" s="104"/>
      <c r="C18" s="104"/>
      <c r="D18" s="144" t="s">
        <v>26</v>
      </c>
      <c r="E18" s="145"/>
      <c r="F18" s="145"/>
      <c r="G18" s="145"/>
      <c r="H18" s="145"/>
      <c r="I18" s="146"/>
      <c r="J18" s="104"/>
      <c r="K18" s="104"/>
      <c r="L18" s="104"/>
    </row>
    <row r="19" spans="1:12" x14ac:dyDescent="0.25">
      <c r="A19" s="104"/>
      <c r="B19" s="104"/>
      <c r="C19" s="104"/>
      <c r="D19" s="105" t="s">
        <v>27</v>
      </c>
      <c r="E19" s="106">
        <v>2</v>
      </c>
      <c r="F19" s="106">
        <v>6.61</v>
      </c>
      <c r="G19" s="106">
        <v>0</v>
      </c>
      <c r="H19" s="106">
        <v>0</v>
      </c>
      <c r="I19" s="106">
        <v>13.22</v>
      </c>
      <c r="J19" s="104"/>
      <c r="K19" s="104"/>
      <c r="L19" s="104"/>
    </row>
    <row r="20" spans="1:12" x14ac:dyDescent="0.25">
      <c r="A20" s="104"/>
      <c r="B20" s="104"/>
      <c r="C20" s="104"/>
      <c r="D20" s="107"/>
      <c r="E20" s="106">
        <v>1</v>
      </c>
      <c r="F20" s="106">
        <v>6.8</v>
      </c>
      <c r="G20" s="106">
        <v>0</v>
      </c>
      <c r="H20" s="106">
        <v>0</v>
      </c>
      <c r="I20" s="106">
        <v>6.8</v>
      </c>
      <c r="J20" s="104"/>
      <c r="K20" s="104"/>
      <c r="L20" s="104"/>
    </row>
    <row r="21" spans="1:12" x14ac:dyDescent="0.25">
      <c r="A21" s="100" t="s">
        <v>161</v>
      </c>
      <c r="B21" s="101" t="s">
        <v>15</v>
      </c>
      <c r="C21" s="101" t="s">
        <v>22</v>
      </c>
      <c r="D21" s="153" t="s">
        <v>28</v>
      </c>
      <c r="E21" s="154"/>
      <c r="F21" s="154"/>
      <c r="G21" s="154"/>
      <c r="H21" s="154"/>
      <c r="I21" s="155"/>
      <c r="J21" s="102">
        <v>1</v>
      </c>
      <c r="K21" s="127"/>
      <c r="L21" s="103">
        <f>+ROUND(TRUNC(J21,2)*TRUNC(K21,2),2)</f>
        <v>0</v>
      </c>
    </row>
    <row r="22" spans="1:12" ht="65.099999999999994" customHeight="1" x14ac:dyDescent="0.25">
      <c r="A22" s="104"/>
      <c r="B22" s="104"/>
      <c r="C22" s="104"/>
      <c r="D22" s="156" t="s">
        <v>29</v>
      </c>
      <c r="E22" s="157"/>
      <c r="F22" s="157"/>
      <c r="G22" s="157"/>
      <c r="H22" s="157"/>
      <c r="I22" s="158"/>
      <c r="J22" s="104"/>
      <c r="K22" s="104"/>
      <c r="L22" s="104"/>
    </row>
    <row r="23" spans="1:12" x14ac:dyDescent="0.25">
      <c r="A23" s="100" t="s">
        <v>162</v>
      </c>
      <c r="B23" s="101" t="s">
        <v>15</v>
      </c>
      <c r="C23" s="101" t="s">
        <v>22</v>
      </c>
      <c r="D23" s="153" t="s">
        <v>30</v>
      </c>
      <c r="E23" s="154"/>
      <c r="F23" s="154"/>
      <c r="G23" s="154"/>
      <c r="H23" s="154"/>
      <c r="I23" s="155"/>
      <c r="J23" s="102">
        <v>2</v>
      </c>
      <c r="K23" s="127"/>
      <c r="L23" s="103">
        <f>+ROUND(TRUNC(J23,2)*TRUNC(K23,2),2)</f>
        <v>0</v>
      </c>
    </row>
    <row r="24" spans="1:12" ht="65.099999999999994" customHeight="1" x14ac:dyDescent="0.25">
      <c r="A24" s="104"/>
      <c r="B24" s="104"/>
      <c r="C24" s="104"/>
      <c r="D24" s="144" t="s">
        <v>31</v>
      </c>
      <c r="E24" s="145"/>
      <c r="F24" s="145"/>
      <c r="G24" s="145"/>
      <c r="H24" s="145"/>
      <c r="I24" s="146"/>
      <c r="J24" s="104"/>
      <c r="K24" s="104"/>
      <c r="L24" s="104"/>
    </row>
    <row r="25" spans="1:12" x14ac:dyDescent="0.25">
      <c r="A25" s="104"/>
      <c r="B25" s="104"/>
      <c r="C25" s="104"/>
      <c r="D25" s="107"/>
      <c r="E25" s="106">
        <v>2</v>
      </c>
      <c r="F25" s="106">
        <v>0</v>
      </c>
      <c r="G25" s="106">
        <v>0</v>
      </c>
      <c r="H25" s="106">
        <v>0</v>
      </c>
      <c r="I25" s="106">
        <v>2</v>
      </c>
      <c r="J25" s="104"/>
      <c r="K25" s="104"/>
      <c r="L25" s="104"/>
    </row>
    <row r="26" spans="1:12" x14ac:dyDescent="0.25">
      <c r="A26" s="100" t="s">
        <v>163</v>
      </c>
      <c r="B26" s="101" t="s">
        <v>15</v>
      </c>
      <c r="C26" s="101" t="s">
        <v>22</v>
      </c>
      <c r="D26" s="153" t="s">
        <v>32</v>
      </c>
      <c r="E26" s="154"/>
      <c r="F26" s="154"/>
      <c r="G26" s="154"/>
      <c r="H26" s="154"/>
      <c r="I26" s="155"/>
      <c r="J26" s="102">
        <v>3</v>
      </c>
      <c r="K26" s="127"/>
      <c r="L26" s="103">
        <f>+ROUND(TRUNC(J26,2)*TRUNC(K26,2),2)</f>
        <v>0</v>
      </c>
    </row>
    <row r="27" spans="1:12" ht="65.099999999999994" customHeight="1" x14ac:dyDescent="0.25">
      <c r="A27" s="104"/>
      <c r="B27" s="104"/>
      <c r="C27" s="104"/>
      <c r="D27" s="144" t="s">
        <v>33</v>
      </c>
      <c r="E27" s="145"/>
      <c r="F27" s="145"/>
      <c r="G27" s="145"/>
      <c r="H27" s="145"/>
      <c r="I27" s="146"/>
      <c r="J27" s="104"/>
      <c r="K27" s="104"/>
      <c r="L27" s="104"/>
    </row>
    <row r="28" spans="1:12" x14ac:dyDescent="0.25">
      <c r="A28" s="104"/>
      <c r="B28" s="104"/>
      <c r="C28" s="104"/>
      <c r="D28" s="107"/>
      <c r="E28" s="106">
        <v>3</v>
      </c>
      <c r="F28" s="106">
        <v>0</v>
      </c>
      <c r="G28" s="106">
        <v>0</v>
      </c>
      <c r="H28" s="106">
        <v>0</v>
      </c>
      <c r="I28" s="106">
        <v>3</v>
      </c>
      <c r="J28" s="104"/>
      <c r="K28" s="104"/>
      <c r="L28" s="104"/>
    </row>
    <row r="29" spans="1:12" x14ac:dyDescent="0.25">
      <c r="A29" s="100" t="s">
        <v>164</v>
      </c>
      <c r="B29" s="101" t="s">
        <v>15</v>
      </c>
      <c r="C29" s="101" t="s">
        <v>16</v>
      </c>
      <c r="D29" s="153" t="s">
        <v>34</v>
      </c>
      <c r="E29" s="154"/>
      <c r="F29" s="154"/>
      <c r="G29" s="154"/>
      <c r="H29" s="154"/>
      <c r="I29" s="155"/>
      <c r="J29" s="102">
        <v>457.17</v>
      </c>
      <c r="K29" s="127"/>
      <c r="L29" s="103">
        <f>+ROUND(TRUNC(J29,2)*TRUNC(K29,2),2)</f>
        <v>0</v>
      </c>
    </row>
    <row r="30" spans="1:12" ht="274.5" customHeight="1" x14ac:dyDescent="0.25">
      <c r="A30" s="104"/>
      <c r="B30" s="104"/>
      <c r="C30" s="104"/>
      <c r="D30" s="144" t="s">
        <v>86</v>
      </c>
      <c r="E30" s="145"/>
      <c r="F30" s="145"/>
      <c r="G30" s="145"/>
      <c r="H30" s="145"/>
      <c r="I30" s="146"/>
      <c r="J30" s="104"/>
      <c r="K30" s="104"/>
      <c r="L30" s="104"/>
    </row>
    <row r="31" spans="1:12" ht="200.25" customHeight="1" x14ac:dyDescent="0.25">
      <c r="A31" s="104"/>
      <c r="B31" s="104"/>
      <c r="C31" s="104"/>
      <c r="D31" s="144" t="s">
        <v>87</v>
      </c>
      <c r="E31" s="159"/>
      <c r="F31" s="159"/>
      <c r="G31" s="159"/>
      <c r="H31" s="159"/>
      <c r="I31" s="146"/>
      <c r="J31" s="104"/>
      <c r="K31" s="104"/>
      <c r="L31" s="104"/>
    </row>
    <row r="32" spans="1:12" x14ac:dyDescent="0.25">
      <c r="A32" s="104"/>
      <c r="B32" s="104"/>
      <c r="C32" s="104"/>
      <c r="D32" s="105" t="s">
        <v>19</v>
      </c>
      <c r="E32" s="106">
        <v>0</v>
      </c>
      <c r="F32" s="106">
        <v>10</v>
      </c>
      <c r="G32" s="106">
        <v>6.61</v>
      </c>
      <c r="H32" s="106">
        <v>0</v>
      </c>
      <c r="I32" s="106">
        <v>66.099999999999994</v>
      </c>
      <c r="J32" s="104"/>
      <c r="K32" s="104"/>
      <c r="L32" s="104"/>
    </row>
    <row r="33" spans="1:12" x14ac:dyDescent="0.25">
      <c r="A33" s="104"/>
      <c r="B33" s="104"/>
      <c r="C33" s="104"/>
      <c r="D33" s="107"/>
      <c r="E33" s="106">
        <v>0</v>
      </c>
      <c r="F33" s="106">
        <v>8</v>
      </c>
      <c r="G33" s="106">
        <v>6.61</v>
      </c>
      <c r="H33" s="106">
        <v>0</v>
      </c>
      <c r="I33" s="106">
        <v>52.88</v>
      </c>
      <c r="J33" s="104"/>
      <c r="K33" s="104"/>
      <c r="L33" s="104"/>
    </row>
    <row r="34" spans="1:12" x14ac:dyDescent="0.25">
      <c r="A34" s="104"/>
      <c r="B34" s="104"/>
      <c r="C34" s="104"/>
      <c r="D34" s="107"/>
      <c r="E34" s="106">
        <v>0</v>
      </c>
      <c r="F34" s="106">
        <v>16.5</v>
      </c>
      <c r="G34" s="106">
        <v>6.61</v>
      </c>
      <c r="H34" s="106">
        <v>0</v>
      </c>
      <c r="I34" s="106">
        <v>109.07</v>
      </c>
      <c r="J34" s="104"/>
      <c r="K34" s="104"/>
      <c r="L34" s="104"/>
    </row>
    <row r="35" spans="1:12" x14ac:dyDescent="0.25">
      <c r="A35" s="104"/>
      <c r="B35" s="104"/>
      <c r="C35" s="104"/>
      <c r="D35" s="107"/>
      <c r="E35" s="106">
        <v>0</v>
      </c>
      <c r="F35" s="106">
        <v>21.5</v>
      </c>
      <c r="G35" s="106">
        <v>6.61</v>
      </c>
      <c r="H35" s="106">
        <v>0</v>
      </c>
      <c r="I35" s="106">
        <v>142.12</v>
      </c>
      <c r="J35" s="104"/>
      <c r="K35" s="104"/>
      <c r="L35" s="104"/>
    </row>
    <row r="36" spans="1:12" x14ac:dyDescent="0.25">
      <c r="A36" s="104"/>
      <c r="B36" s="104"/>
      <c r="C36" s="104"/>
      <c r="D36" s="105" t="s">
        <v>20</v>
      </c>
      <c r="E36" s="106">
        <v>45</v>
      </c>
      <c r="F36" s="106">
        <v>0</v>
      </c>
      <c r="G36" s="106">
        <v>0</v>
      </c>
      <c r="H36" s="106">
        <v>0</v>
      </c>
      <c r="I36" s="106">
        <v>45</v>
      </c>
      <c r="J36" s="104"/>
      <c r="K36" s="104"/>
      <c r="L36" s="104"/>
    </row>
    <row r="37" spans="1:12" x14ac:dyDescent="0.25">
      <c r="A37" s="104"/>
      <c r="B37" s="104"/>
      <c r="C37" s="104"/>
      <c r="D37" s="105" t="s">
        <v>21</v>
      </c>
      <c r="E37" s="106">
        <v>42</v>
      </c>
      <c r="F37" s="106">
        <v>0</v>
      </c>
      <c r="G37" s="106">
        <v>0</v>
      </c>
      <c r="H37" s="106">
        <v>0</v>
      </c>
      <c r="I37" s="106">
        <v>42</v>
      </c>
      <c r="J37" s="104"/>
      <c r="K37" s="104"/>
      <c r="L37" s="104"/>
    </row>
    <row r="38" spans="1:12" x14ac:dyDescent="0.25">
      <c r="A38" s="100" t="s">
        <v>165</v>
      </c>
      <c r="B38" s="101" t="s">
        <v>15</v>
      </c>
      <c r="C38" s="101" t="s">
        <v>16</v>
      </c>
      <c r="D38" s="153" t="s">
        <v>35</v>
      </c>
      <c r="E38" s="154"/>
      <c r="F38" s="154"/>
      <c r="G38" s="154"/>
      <c r="H38" s="154"/>
      <c r="I38" s="155"/>
      <c r="J38" s="102">
        <v>22.31</v>
      </c>
      <c r="K38" s="127"/>
      <c r="L38" s="103">
        <f>+ROUND(TRUNC(J38,2)*TRUNC(K38,2),2)</f>
        <v>0</v>
      </c>
    </row>
    <row r="39" spans="1:12" ht="65.099999999999994" customHeight="1" x14ac:dyDescent="0.25">
      <c r="A39" s="104"/>
      <c r="B39" s="104"/>
      <c r="C39" s="104"/>
      <c r="D39" s="144" t="s">
        <v>36</v>
      </c>
      <c r="E39" s="145"/>
      <c r="F39" s="145"/>
      <c r="G39" s="145"/>
      <c r="H39" s="145"/>
      <c r="I39" s="146"/>
      <c r="J39" s="104"/>
      <c r="K39" s="104"/>
      <c r="L39" s="104"/>
    </row>
    <row r="40" spans="1:12" x14ac:dyDescent="0.25">
      <c r="A40" s="104"/>
      <c r="B40" s="104"/>
      <c r="C40" s="104"/>
      <c r="D40" s="105" t="s">
        <v>37</v>
      </c>
      <c r="E40" s="106">
        <v>11.81</v>
      </c>
      <c r="F40" s="106">
        <v>0</v>
      </c>
      <c r="G40" s="106">
        <v>0</v>
      </c>
      <c r="H40" s="106">
        <v>0</v>
      </c>
      <c r="I40" s="106">
        <v>11.81</v>
      </c>
      <c r="J40" s="104"/>
      <c r="K40" s="104"/>
      <c r="L40" s="104"/>
    </row>
    <row r="41" spans="1:12" x14ac:dyDescent="0.25">
      <c r="A41" s="104"/>
      <c r="B41" s="104"/>
      <c r="C41" s="104"/>
      <c r="D41" s="107"/>
      <c r="E41" s="106">
        <v>10.5</v>
      </c>
      <c r="F41" s="106">
        <v>0</v>
      </c>
      <c r="G41" s="106">
        <v>0</v>
      </c>
      <c r="H41" s="106">
        <v>0</v>
      </c>
      <c r="I41" s="106">
        <v>10.5</v>
      </c>
      <c r="J41" s="104"/>
      <c r="K41" s="104"/>
      <c r="L41" s="104"/>
    </row>
    <row r="42" spans="1:12" x14ac:dyDescent="0.25">
      <c r="A42" s="100" t="s">
        <v>166</v>
      </c>
      <c r="B42" s="101" t="s">
        <v>15</v>
      </c>
      <c r="C42" s="101" t="s">
        <v>22</v>
      </c>
      <c r="D42" s="153" t="s">
        <v>38</v>
      </c>
      <c r="E42" s="154"/>
      <c r="F42" s="154"/>
      <c r="G42" s="154"/>
      <c r="H42" s="154"/>
      <c r="I42" s="155"/>
      <c r="J42" s="102">
        <v>4</v>
      </c>
      <c r="K42" s="127"/>
      <c r="L42" s="103">
        <f>+ROUND(TRUNC(J42,2)*TRUNC(K42,2),2)</f>
        <v>0</v>
      </c>
    </row>
    <row r="43" spans="1:12" ht="50.1" customHeight="1" x14ac:dyDescent="0.25">
      <c r="A43" s="104"/>
      <c r="B43" s="104"/>
      <c r="C43" s="104"/>
      <c r="D43" s="144" t="s">
        <v>39</v>
      </c>
      <c r="E43" s="145"/>
      <c r="F43" s="145"/>
      <c r="G43" s="145"/>
      <c r="H43" s="145"/>
      <c r="I43" s="146"/>
      <c r="J43" s="104"/>
      <c r="K43" s="104"/>
      <c r="L43" s="104"/>
    </row>
    <row r="44" spans="1:12" x14ac:dyDescent="0.25">
      <c r="A44" s="104"/>
      <c r="B44" s="104"/>
      <c r="C44" s="104"/>
      <c r="D44" s="107"/>
      <c r="E44" s="106">
        <v>4</v>
      </c>
      <c r="F44" s="106">
        <v>0</v>
      </c>
      <c r="G44" s="106">
        <v>0</v>
      </c>
      <c r="H44" s="106">
        <v>0</v>
      </c>
      <c r="I44" s="106">
        <v>4</v>
      </c>
      <c r="J44" s="104"/>
      <c r="K44" s="104"/>
      <c r="L44" s="104"/>
    </row>
    <row r="45" spans="1:12" x14ac:dyDescent="0.25">
      <c r="A45" s="100" t="s">
        <v>167</v>
      </c>
      <c r="B45" s="101" t="s">
        <v>15</v>
      </c>
      <c r="C45" s="101" t="s">
        <v>22</v>
      </c>
      <c r="D45" s="153" t="s">
        <v>40</v>
      </c>
      <c r="E45" s="154"/>
      <c r="F45" s="154"/>
      <c r="G45" s="154"/>
      <c r="H45" s="154"/>
      <c r="I45" s="155"/>
      <c r="J45" s="102">
        <v>3</v>
      </c>
      <c r="K45" s="127"/>
      <c r="L45" s="103">
        <f>+ROUND(TRUNC(J45,2)*TRUNC(K45,2),2)</f>
        <v>0</v>
      </c>
    </row>
    <row r="46" spans="1:12" ht="18" customHeight="1" x14ac:dyDescent="0.25">
      <c r="A46" s="104"/>
      <c r="B46" s="104"/>
      <c r="C46" s="104"/>
      <c r="D46" s="144" t="s">
        <v>41</v>
      </c>
      <c r="E46" s="145"/>
      <c r="F46" s="145"/>
      <c r="G46" s="145"/>
      <c r="H46" s="145"/>
      <c r="I46" s="146"/>
      <c r="J46" s="104"/>
      <c r="K46" s="104"/>
      <c r="L46" s="104"/>
    </row>
    <row r="47" spans="1:12" x14ac:dyDescent="0.25">
      <c r="A47" s="104"/>
      <c r="B47" s="104"/>
      <c r="C47" s="104"/>
      <c r="D47" s="107"/>
      <c r="E47" s="106">
        <v>3</v>
      </c>
      <c r="F47" s="106">
        <v>0</v>
      </c>
      <c r="G47" s="106">
        <v>0</v>
      </c>
      <c r="H47" s="106">
        <v>0</v>
      </c>
      <c r="I47" s="106">
        <v>3</v>
      </c>
      <c r="J47" s="104"/>
      <c r="K47" s="104"/>
      <c r="L47" s="104"/>
    </row>
    <row r="48" spans="1:12" x14ac:dyDescent="0.25">
      <c r="A48" s="100" t="s">
        <v>168</v>
      </c>
      <c r="B48" s="101" t="s">
        <v>15</v>
      </c>
      <c r="C48" s="101" t="s">
        <v>24</v>
      </c>
      <c r="D48" s="153" t="s">
        <v>42</v>
      </c>
      <c r="E48" s="154"/>
      <c r="F48" s="154"/>
      <c r="G48" s="154"/>
      <c r="H48" s="154"/>
      <c r="I48" s="155"/>
      <c r="J48" s="102">
        <v>51.6</v>
      </c>
      <c r="K48" s="127"/>
      <c r="L48" s="103">
        <f>+ROUND(TRUNC(J48,2)*TRUNC(K48,2),2)</f>
        <v>0</v>
      </c>
    </row>
    <row r="49" spans="1:12" ht="65.099999999999994" customHeight="1" x14ac:dyDescent="0.25">
      <c r="A49" s="104"/>
      <c r="B49" s="104"/>
      <c r="C49" s="104"/>
      <c r="D49" s="144" t="s">
        <v>43</v>
      </c>
      <c r="E49" s="145"/>
      <c r="F49" s="145"/>
      <c r="G49" s="145"/>
      <c r="H49" s="145"/>
      <c r="I49" s="146"/>
      <c r="J49" s="104"/>
      <c r="K49" s="104"/>
      <c r="L49" s="104"/>
    </row>
    <row r="50" spans="1:12" x14ac:dyDescent="0.25">
      <c r="A50" s="104"/>
      <c r="B50" s="104"/>
      <c r="C50" s="104"/>
      <c r="D50" s="105" t="s">
        <v>44</v>
      </c>
      <c r="E50" s="106">
        <v>0</v>
      </c>
      <c r="F50" s="106">
        <v>15.6</v>
      </c>
      <c r="G50" s="106">
        <v>0</v>
      </c>
      <c r="H50" s="106">
        <v>0</v>
      </c>
      <c r="I50" s="106">
        <v>15.6</v>
      </c>
      <c r="J50" s="104"/>
      <c r="K50" s="104"/>
      <c r="L50" s="104"/>
    </row>
    <row r="51" spans="1:12" x14ac:dyDescent="0.25">
      <c r="A51" s="104"/>
      <c r="B51" s="104"/>
      <c r="C51" s="104"/>
      <c r="D51" s="105" t="s">
        <v>45</v>
      </c>
      <c r="E51" s="106">
        <v>0</v>
      </c>
      <c r="F51" s="106">
        <v>36</v>
      </c>
      <c r="G51" s="106">
        <v>0</v>
      </c>
      <c r="H51" s="106">
        <v>0</v>
      </c>
      <c r="I51" s="106">
        <v>36</v>
      </c>
      <c r="J51" s="104"/>
      <c r="K51" s="104"/>
      <c r="L51" s="104"/>
    </row>
    <row r="52" spans="1:12" x14ac:dyDescent="0.25">
      <c r="A52" s="100" t="s">
        <v>169</v>
      </c>
      <c r="B52" s="101" t="s">
        <v>15</v>
      </c>
      <c r="C52" s="101" t="s">
        <v>16</v>
      </c>
      <c r="D52" s="153" t="s">
        <v>46</v>
      </c>
      <c r="E52" s="154"/>
      <c r="F52" s="154"/>
      <c r="G52" s="154"/>
      <c r="H52" s="154"/>
      <c r="I52" s="155"/>
      <c r="J52" s="102">
        <v>87</v>
      </c>
      <c r="K52" s="127"/>
      <c r="L52" s="103">
        <f>+ROUND(TRUNC(J52,2)*TRUNC(K52,2),2)</f>
        <v>0</v>
      </c>
    </row>
    <row r="53" spans="1:12" ht="99.95" customHeight="1" x14ac:dyDescent="0.25">
      <c r="A53" s="104"/>
      <c r="B53" s="104"/>
      <c r="C53" s="104"/>
      <c r="D53" s="144" t="s">
        <v>47</v>
      </c>
      <c r="E53" s="145"/>
      <c r="F53" s="145"/>
      <c r="G53" s="145"/>
      <c r="H53" s="145"/>
      <c r="I53" s="146"/>
      <c r="J53" s="104"/>
      <c r="K53" s="104"/>
      <c r="L53" s="104"/>
    </row>
    <row r="54" spans="1:12" x14ac:dyDescent="0.25">
      <c r="A54" s="104"/>
      <c r="B54" s="104"/>
      <c r="C54" s="104"/>
      <c r="D54" s="105" t="s">
        <v>45</v>
      </c>
      <c r="E54" s="106">
        <v>66</v>
      </c>
      <c r="F54" s="106">
        <v>0</v>
      </c>
      <c r="G54" s="106">
        <v>0</v>
      </c>
      <c r="H54" s="106">
        <v>0</v>
      </c>
      <c r="I54" s="106">
        <v>66</v>
      </c>
      <c r="J54" s="104"/>
      <c r="K54" s="104"/>
      <c r="L54" s="104"/>
    </row>
    <row r="55" spans="1:12" x14ac:dyDescent="0.25">
      <c r="A55" s="104"/>
      <c r="B55" s="104"/>
      <c r="C55" s="104"/>
      <c r="D55" s="105" t="s">
        <v>44</v>
      </c>
      <c r="E55" s="106">
        <v>21</v>
      </c>
      <c r="F55" s="106">
        <v>0</v>
      </c>
      <c r="G55" s="106">
        <v>0</v>
      </c>
      <c r="H55" s="106">
        <v>0</v>
      </c>
      <c r="I55" s="106">
        <v>21</v>
      </c>
      <c r="J55" s="104"/>
      <c r="K55" s="104"/>
      <c r="L55" s="104"/>
    </row>
    <row r="56" spans="1:12" x14ac:dyDescent="0.25">
      <c r="A56" s="100" t="s">
        <v>170</v>
      </c>
      <c r="B56" s="101" t="s">
        <v>15</v>
      </c>
      <c r="C56" s="101" t="s">
        <v>48</v>
      </c>
      <c r="D56" s="153" t="s">
        <v>49</v>
      </c>
      <c r="E56" s="154"/>
      <c r="F56" s="154"/>
      <c r="G56" s="154"/>
      <c r="H56" s="154"/>
      <c r="I56" s="155"/>
      <c r="J56" s="102">
        <v>19.8</v>
      </c>
      <c r="K56" s="127"/>
      <c r="L56" s="103">
        <f>+ROUND(TRUNC(J56,2)*TRUNC(K56,2),2)</f>
        <v>0</v>
      </c>
    </row>
    <row r="57" spans="1:12" ht="65.099999999999994" customHeight="1" x14ac:dyDescent="0.25">
      <c r="A57" s="104"/>
      <c r="B57" s="104"/>
      <c r="C57" s="104"/>
      <c r="D57" s="144" t="s">
        <v>50</v>
      </c>
      <c r="E57" s="145"/>
      <c r="F57" s="145"/>
      <c r="G57" s="145"/>
      <c r="H57" s="145"/>
      <c r="I57" s="146"/>
      <c r="J57" s="104"/>
      <c r="K57" s="104"/>
      <c r="L57" s="104"/>
    </row>
    <row r="58" spans="1:12" x14ac:dyDescent="0.25">
      <c r="A58" s="104"/>
      <c r="B58" s="104"/>
      <c r="C58" s="104"/>
      <c r="D58" s="105" t="s">
        <v>45</v>
      </c>
      <c r="E58" s="106">
        <v>66</v>
      </c>
      <c r="F58" s="106">
        <v>0</v>
      </c>
      <c r="G58" s="106">
        <v>0</v>
      </c>
      <c r="H58" s="106">
        <v>0.3</v>
      </c>
      <c r="I58" s="106">
        <v>19.8</v>
      </c>
      <c r="J58" s="104"/>
      <c r="K58" s="104"/>
      <c r="L58" s="104"/>
    </row>
    <row r="59" spans="1:12" x14ac:dyDescent="0.25">
      <c r="A59" s="100" t="s">
        <v>171</v>
      </c>
      <c r="B59" s="101" t="s">
        <v>15</v>
      </c>
      <c r="C59" s="101" t="s">
        <v>16</v>
      </c>
      <c r="D59" s="153" t="s">
        <v>51</v>
      </c>
      <c r="E59" s="154"/>
      <c r="F59" s="154"/>
      <c r="G59" s="154"/>
      <c r="H59" s="154"/>
      <c r="I59" s="155"/>
      <c r="J59" s="102">
        <v>66</v>
      </c>
      <c r="K59" s="127"/>
      <c r="L59" s="103">
        <f>+ROUND(TRUNC(J59,2)*TRUNC(K59,2),2)</f>
        <v>0</v>
      </c>
    </row>
    <row r="60" spans="1:12" ht="65.099999999999994" customHeight="1" x14ac:dyDescent="0.25">
      <c r="A60" s="104"/>
      <c r="B60" s="104"/>
      <c r="C60" s="104"/>
      <c r="D60" s="144" t="s">
        <v>52</v>
      </c>
      <c r="E60" s="145"/>
      <c r="F60" s="145"/>
      <c r="G60" s="145"/>
      <c r="H60" s="145"/>
      <c r="I60" s="146"/>
      <c r="J60" s="104"/>
      <c r="K60" s="104"/>
      <c r="L60" s="104"/>
    </row>
    <row r="61" spans="1:12" x14ac:dyDescent="0.25">
      <c r="A61" s="104"/>
      <c r="B61" s="104"/>
      <c r="C61" s="104"/>
      <c r="D61" s="105" t="s">
        <v>45</v>
      </c>
      <c r="E61" s="106">
        <v>66</v>
      </c>
      <c r="F61" s="106">
        <v>0</v>
      </c>
      <c r="G61" s="106">
        <v>0</v>
      </c>
      <c r="H61" s="106">
        <v>0</v>
      </c>
      <c r="I61" s="106">
        <v>66</v>
      </c>
      <c r="J61" s="104"/>
      <c r="K61" s="104"/>
      <c r="L61" s="104"/>
    </row>
    <row r="62" spans="1:12" x14ac:dyDescent="0.25">
      <c r="A62" s="100" t="s">
        <v>172</v>
      </c>
      <c r="B62" s="101" t="s">
        <v>15</v>
      </c>
      <c r="C62" s="101" t="s">
        <v>16</v>
      </c>
      <c r="D62" s="153" t="s">
        <v>53</v>
      </c>
      <c r="E62" s="154"/>
      <c r="F62" s="154"/>
      <c r="G62" s="154"/>
      <c r="H62" s="154"/>
      <c r="I62" s="155"/>
      <c r="J62" s="102">
        <v>66</v>
      </c>
      <c r="K62" s="127"/>
      <c r="L62" s="103">
        <f>+ROUND(TRUNC(J62,2)*TRUNC(K62,2),2)</f>
        <v>0</v>
      </c>
    </row>
    <row r="63" spans="1:12" ht="65.099999999999994" customHeight="1" x14ac:dyDescent="0.25">
      <c r="A63" s="104"/>
      <c r="B63" s="104"/>
      <c r="C63" s="104"/>
      <c r="D63" s="144" t="s">
        <v>54</v>
      </c>
      <c r="E63" s="145"/>
      <c r="F63" s="145"/>
      <c r="G63" s="145"/>
      <c r="H63" s="145"/>
      <c r="I63" s="146"/>
      <c r="J63" s="104"/>
      <c r="K63" s="104"/>
      <c r="L63" s="104"/>
    </row>
    <row r="64" spans="1:12" x14ac:dyDescent="0.25">
      <c r="A64" s="104"/>
      <c r="B64" s="104"/>
      <c r="C64" s="104"/>
      <c r="D64" s="105" t="s">
        <v>45</v>
      </c>
      <c r="E64" s="106">
        <v>66</v>
      </c>
      <c r="F64" s="106">
        <v>0</v>
      </c>
      <c r="G64" s="106">
        <v>0</v>
      </c>
      <c r="H64" s="106">
        <v>0</v>
      </c>
      <c r="I64" s="106">
        <v>66</v>
      </c>
      <c r="J64" s="104"/>
      <c r="K64" s="104"/>
      <c r="L64" s="104"/>
    </row>
    <row r="65" spans="1:12" x14ac:dyDescent="0.25">
      <c r="A65" s="100" t="s">
        <v>173</v>
      </c>
      <c r="B65" s="101" t="s">
        <v>15</v>
      </c>
      <c r="C65" s="101" t="s">
        <v>16</v>
      </c>
      <c r="D65" s="153" t="s">
        <v>55</v>
      </c>
      <c r="E65" s="154"/>
      <c r="F65" s="154"/>
      <c r="G65" s="154"/>
      <c r="H65" s="154"/>
      <c r="I65" s="155"/>
      <c r="J65" s="102">
        <v>66</v>
      </c>
      <c r="K65" s="127"/>
      <c r="L65" s="103">
        <f>+ROUND(TRUNC(J65,2)*TRUNC(K65,2),2)</f>
        <v>0</v>
      </c>
    </row>
    <row r="66" spans="1:12" ht="50.1" customHeight="1" x14ac:dyDescent="0.25">
      <c r="A66" s="104"/>
      <c r="B66" s="104"/>
      <c r="C66" s="104"/>
      <c r="D66" s="144" t="s">
        <v>56</v>
      </c>
      <c r="E66" s="145"/>
      <c r="F66" s="145"/>
      <c r="G66" s="145"/>
      <c r="H66" s="145"/>
      <c r="I66" s="146"/>
      <c r="J66" s="104"/>
      <c r="K66" s="104"/>
      <c r="L66" s="104"/>
    </row>
    <row r="67" spans="1:12" x14ac:dyDescent="0.25">
      <c r="A67" s="104"/>
      <c r="B67" s="104"/>
      <c r="C67" s="104"/>
      <c r="D67" s="105" t="s">
        <v>45</v>
      </c>
      <c r="E67" s="106">
        <v>66</v>
      </c>
      <c r="F67" s="106">
        <v>0</v>
      </c>
      <c r="G67" s="106">
        <v>0</v>
      </c>
      <c r="H67" s="106">
        <v>0</v>
      </c>
      <c r="I67" s="106">
        <v>66</v>
      </c>
      <c r="J67" s="104"/>
      <c r="K67" s="104"/>
      <c r="L67" s="104"/>
    </row>
    <row r="68" spans="1:12" x14ac:dyDescent="0.25">
      <c r="A68" s="100" t="s">
        <v>174</v>
      </c>
      <c r="B68" s="101" t="s">
        <v>15</v>
      </c>
      <c r="C68" s="101" t="s">
        <v>48</v>
      </c>
      <c r="D68" s="153" t="s">
        <v>57</v>
      </c>
      <c r="E68" s="154"/>
      <c r="F68" s="154"/>
      <c r="G68" s="154"/>
      <c r="H68" s="154"/>
      <c r="I68" s="155"/>
      <c r="J68" s="102">
        <v>10.199999999999999</v>
      </c>
      <c r="K68" s="127"/>
      <c r="L68" s="103">
        <f>+ROUND(TRUNC(J68,2)*TRUNC(K68,2),2)</f>
        <v>0</v>
      </c>
    </row>
    <row r="69" spans="1:12" ht="50.1" customHeight="1" x14ac:dyDescent="0.25">
      <c r="A69" s="104"/>
      <c r="B69" s="104"/>
      <c r="C69" s="104"/>
      <c r="D69" s="144" t="s">
        <v>58</v>
      </c>
      <c r="E69" s="145"/>
      <c r="F69" s="145"/>
      <c r="G69" s="145"/>
      <c r="H69" s="145"/>
      <c r="I69" s="146"/>
      <c r="J69" s="104"/>
      <c r="K69" s="104"/>
      <c r="L69" s="104"/>
    </row>
    <row r="70" spans="1:12" x14ac:dyDescent="0.25">
      <c r="A70" s="104"/>
      <c r="B70" s="104"/>
      <c r="C70" s="104"/>
      <c r="D70" s="105" t="s">
        <v>45</v>
      </c>
      <c r="E70" s="106">
        <v>68</v>
      </c>
      <c r="F70" s="106">
        <v>0</v>
      </c>
      <c r="G70" s="106">
        <v>0</v>
      </c>
      <c r="H70" s="106">
        <v>0.15</v>
      </c>
      <c r="I70" s="106">
        <v>10.199999999999999</v>
      </c>
      <c r="J70" s="104"/>
      <c r="K70" s="104"/>
      <c r="L70" s="104"/>
    </row>
    <row r="71" spans="1:12" x14ac:dyDescent="0.25">
      <c r="A71" s="100" t="s">
        <v>175</v>
      </c>
      <c r="B71" s="101" t="s">
        <v>15</v>
      </c>
      <c r="C71" s="101" t="s">
        <v>24</v>
      </c>
      <c r="D71" s="153" t="s">
        <v>59</v>
      </c>
      <c r="E71" s="154"/>
      <c r="F71" s="154"/>
      <c r="G71" s="154"/>
      <c r="H71" s="154"/>
      <c r="I71" s="155"/>
      <c r="J71" s="102">
        <v>51.6</v>
      </c>
      <c r="K71" s="127"/>
      <c r="L71" s="103">
        <f>+ROUND(TRUNC(J71,2)*TRUNC(K71,2),2)</f>
        <v>0</v>
      </c>
    </row>
    <row r="72" spans="1:12" ht="65.099999999999994" customHeight="1" x14ac:dyDescent="0.25">
      <c r="A72" s="104"/>
      <c r="B72" s="104"/>
      <c r="C72" s="104"/>
      <c r="D72" s="144" t="s">
        <v>60</v>
      </c>
      <c r="E72" s="145"/>
      <c r="F72" s="145"/>
      <c r="G72" s="145"/>
      <c r="H72" s="145"/>
      <c r="I72" s="146"/>
      <c r="J72" s="104"/>
      <c r="K72" s="104"/>
      <c r="L72" s="104"/>
    </row>
    <row r="73" spans="1:12" x14ac:dyDescent="0.25">
      <c r="A73" s="104"/>
      <c r="B73" s="104"/>
      <c r="C73" s="104"/>
      <c r="D73" s="105" t="s">
        <v>44</v>
      </c>
      <c r="E73" s="106">
        <v>0</v>
      </c>
      <c r="F73" s="106">
        <v>15.6</v>
      </c>
      <c r="G73" s="106">
        <v>0</v>
      </c>
      <c r="H73" s="106">
        <v>0</v>
      </c>
      <c r="I73" s="106">
        <v>15.6</v>
      </c>
      <c r="J73" s="104"/>
      <c r="K73" s="104"/>
      <c r="L73" s="104"/>
    </row>
    <row r="74" spans="1:12" x14ac:dyDescent="0.25">
      <c r="A74" s="104"/>
      <c r="B74" s="104"/>
      <c r="C74" s="104"/>
      <c r="D74" s="105" t="s">
        <v>45</v>
      </c>
      <c r="E74" s="106">
        <v>0</v>
      </c>
      <c r="F74" s="106">
        <v>36</v>
      </c>
      <c r="G74" s="106">
        <v>0</v>
      </c>
      <c r="H74" s="106">
        <v>0</v>
      </c>
      <c r="I74" s="106">
        <v>36</v>
      </c>
      <c r="J74" s="104"/>
      <c r="K74" s="104"/>
      <c r="L74" s="104"/>
    </row>
    <row r="75" spans="1:12" ht="22.5" customHeight="1" x14ac:dyDescent="0.25">
      <c r="A75" s="100" t="s">
        <v>176</v>
      </c>
      <c r="B75" s="101" t="s">
        <v>15</v>
      </c>
      <c r="C75" s="101" t="s">
        <v>16</v>
      </c>
      <c r="D75" s="153" t="s">
        <v>61</v>
      </c>
      <c r="E75" s="154"/>
      <c r="F75" s="154"/>
      <c r="G75" s="154"/>
      <c r="H75" s="154"/>
      <c r="I75" s="155"/>
      <c r="J75" s="102">
        <v>87</v>
      </c>
      <c r="K75" s="127"/>
      <c r="L75" s="103">
        <f>+ROUND(TRUNC(J75,2)*TRUNC(K75,2),2)</f>
        <v>0</v>
      </c>
    </row>
    <row r="76" spans="1:12" ht="99.95" customHeight="1" x14ac:dyDescent="0.25">
      <c r="A76" s="104"/>
      <c r="B76" s="104"/>
      <c r="C76" s="104"/>
      <c r="D76" s="144" t="s">
        <v>62</v>
      </c>
      <c r="E76" s="145"/>
      <c r="F76" s="145"/>
      <c r="G76" s="145"/>
      <c r="H76" s="145"/>
      <c r="I76" s="146"/>
      <c r="J76" s="104"/>
      <c r="K76" s="104"/>
      <c r="L76" s="104"/>
    </row>
    <row r="77" spans="1:12" x14ac:dyDescent="0.25">
      <c r="A77" s="104"/>
      <c r="B77" s="104"/>
      <c r="C77" s="104"/>
      <c r="D77" s="105" t="s">
        <v>45</v>
      </c>
      <c r="E77" s="106">
        <v>66</v>
      </c>
      <c r="F77" s="106">
        <v>0</v>
      </c>
      <c r="G77" s="106">
        <v>0</v>
      </c>
      <c r="H77" s="106">
        <v>0</v>
      </c>
      <c r="I77" s="106">
        <v>66</v>
      </c>
      <c r="J77" s="104"/>
      <c r="K77" s="104"/>
      <c r="L77" s="104"/>
    </row>
    <row r="78" spans="1:12" x14ac:dyDescent="0.25">
      <c r="A78" s="104"/>
      <c r="B78" s="104"/>
      <c r="C78" s="104"/>
      <c r="D78" s="105" t="s">
        <v>44</v>
      </c>
      <c r="E78" s="106">
        <v>21</v>
      </c>
      <c r="F78" s="106">
        <v>0</v>
      </c>
      <c r="G78" s="106">
        <v>0</v>
      </c>
      <c r="H78" s="106">
        <v>0</v>
      </c>
      <c r="I78" s="106">
        <v>21</v>
      </c>
      <c r="J78" s="104"/>
      <c r="K78" s="104"/>
      <c r="L78" s="104"/>
    </row>
    <row r="79" spans="1:12" x14ac:dyDescent="0.25">
      <c r="A79" s="100" t="s">
        <v>177</v>
      </c>
      <c r="B79" s="101" t="s">
        <v>15</v>
      </c>
      <c r="C79" s="101" t="s">
        <v>22</v>
      </c>
      <c r="D79" s="153" t="s">
        <v>63</v>
      </c>
      <c r="E79" s="154"/>
      <c r="F79" s="154"/>
      <c r="G79" s="154"/>
      <c r="H79" s="154"/>
      <c r="I79" s="155"/>
      <c r="J79" s="102">
        <v>24</v>
      </c>
      <c r="K79" s="127"/>
      <c r="L79" s="103">
        <f>+ROUND(TRUNC(J79,2)*TRUNC(K79,2),2)</f>
        <v>0</v>
      </c>
    </row>
    <row r="80" spans="1:12" ht="65.099999999999994" customHeight="1" x14ac:dyDescent="0.25">
      <c r="A80" s="104"/>
      <c r="B80" s="104"/>
      <c r="C80" s="104"/>
      <c r="D80" s="144" t="s">
        <v>64</v>
      </c>
      <c r="E80" s="145"/>
      <c r="F80" s="145"/>
      <c r="G80" s="145"/>
      <c r="H80" s="145"/>
      <c r="I80" s="146"/>
      <c r="J80" s="104"/>
      <c r="K80" s="104"/>
      <c r="L80" s="104"/>
    </row>
    <row r="81" spans="1:12" x14ac:dyDescent="0.25">
      <c r="A81" s="104"/>
      <c r="B81" s="104"/>
      <c r="C81" s="104"/>
      <c r="D81" s="107"/>
      <c r="E81" s="106">
        <v>24</v>
      </c>
      <c r="F81" s="106">
        <v>0</v>
      </c>
      <c r="G81" s="106">
        <v>0</v>
      </c>
      <c r="H81" s="106">
        <v>0</v>
      </c>
      <c r="I81" s="106">
        <v>24</v>
      </c>
      <c r="J81" s="104"/>
      <c r="K81" s="104"/>
      <c r="L81" s="104"/>
    </row>
    <row r="82" spans="1:12" x14ac:dyDescent="0.25">
      <c r="A82" s="100" t="s">
        <v>178</v>
      </c>
      <c r="B82" s="101" t="s">
        <v>15</v>
      </c>
      <c r="C82" s="101" t="s">
        <v>22</v>
      </c>
      <c r="D82" s="153" t="s">
        <v>65</v>
      </c>
      <c r="E82" s="154"/>
      <c r="F82" s="154"/>
      <c r="G82" s="154"/>
      <c r="H82" s="154"/>
      <c r="I82" s="155"/>
      <c r="J82" s="102">
        <v>1</v>
      </c>
      <c r="K82" s="127"/>
      <c r="L82" s="103">
        <f>+ROUND(TRUNC(J82,2)*TRUNC(K82,2),2)</f>
        <v>0</v>
      </c>
    </row>
    <row r="83" spans="1:12" ht="50.1" customHeight="1" x14ac:dyDescent="0.25">
      <c r="A83" s="104"/>
      <c r="B83" s="104"/>
      <c r="C83" s="104"/>
      <c r="D83" s="156" t="s">
        <v>66</v>
      </c>
      <c r="E83" s="157"/>
      <c r="F83" s="157"/>
      <c r="G83" s="157"/>
      <c r="H83" s="157"/>
      <c r="I83" s="158"/>
      <c r="J83" s="104"/>
      <c r="K83" s="104"/>
      <c r="L83" s="104"/>
    </row>
    <row r="84" spans="1:12" x14ac:dyDescent="0.25">
      <c r="A84" s="92" t="s">
        <v>179</v>
      </c>
      <c r="B84" s="92" t="s">
        <v>15</v>
      </c>
      <c r="C84" s="92" t="s">
        <v>68</v>
      </c>
      <c r="D84" s="160" t="s">
        <v>99</v>
      </c>
      <c r="E84" s="161"/>
      <c r="F84" s="161"/>
      <c r="G84" s="161"/>
      <c r="H84" s="161"/>
      <c r="I84" s="162"/>
      <c r="J84" s="108">
        <v>1</v>
      </c>
      <c r="K84" s="108">
        <f>+IF(AND(OR(L100&lt;&gt;0,L101&lt;&gt;0),(+ABS(K100)+ABS(K101)=0)),5000,IF(OR(K100&lt;&gt;0,K101&lt;&gt;0),+ROUND(5000*(1+K100+K101),2),5950))</f>
        <v>5950</v>
      </c>
      <c r="L84" s="108">
        <f>+ROUND(TRUNC(J84,2)*TRUNC(K84,2),2)</f>
        <v>5950</v>
      </c>
    </row>
    <row r="85" spans="1:12" ht="18" customHeight="1" x14ac:dyDescent="0.25">
      <c r="A85" s="104"/>
      <c r="B85" s="104"/>
      <c r="C85" s="104"/>
      <c r="D85" s="156" t="s">
        <v>69</v>
      </c>
      <c r="E85" s="157"/>
      <c r="F85" s="157"/>
      <c r="G85" s="157"/>
      <c r="H85" s="157"/>
      <c r="I85" s="158"/>
      <c r="J85" s="104"/>
      <c r="K85" s="104"/>
      <c r="L85" s="104"/>
    </row>
    <row r="86" spans="1:12" x14ac:dyDescent="0.25">
      <c r="A86" s="109"/>
      <c r="B86" s="110" t="s">
        <v>85</v>
      </c>
      <c r="C86" s="109"/>
      <c r="D86" s="111"/>
      <c r="E86" s="112"/>
      <c r="F86" s="113"/>
      <c r="G86" s="113"/>
      <c r="H86" s="113"/>
      <c r="I86" s="114" t="s">
        <v>70</v>
      </c>
      <c r="J86" s="115"/>
      <c r="K86" s="116"/>
      <c r="L86" s="117">
        <f>SUM(L7:L85)</f>
        <v>5950</v>
      </c>
    </row>
    <row r="87" spans="1:12" x14ac:dyDescent="0.25">
      <c r="A87" s="97" t="s">
        <v>71</v>
      </c>
      <c r="B87" s="97" t="s">
        <v>12</v>
      </c>
      <c r="C87" s="97" t="s">
        <v>13</v>
      </c>
      <c r="D87" s="150" t="s">
        <v>72</v>
      </c>
      <c r="E87" s="151"/>
      <c r="F87" s="151"/>
      <c r="G87" s="151"/>
      <c r="H87" s="151"/>
      <c r="I87" s="152"/>
      <c r="J87" s="98"/>
      <c r="K87" s="99"/>
      <c r="L87" s="99"/>
    </row>
    <row r="88" spans="1:12" x14ac:dyDescent="0.25">
      <c r="A88" s="100" t="s">
        <v>180</v>
      </c>
      <c r="B88" s="101" t="s">
        <v>15</v>
      </c>
      <c r="C88" s="101" t="s">
        <v>13</v>
      </c>
      <c r="D88" s="153" t="s">
        <v>72</v>
      </c>
      <c r="E88" s="154"/>
      <c r="F88" s="154"/>
      <c r="G88" s="154"/>
      <c r="H88" s="154"/>
      <c r="I88" s="155"/>
      <c r="J88" s="102">
        <v>1</v>
      </c>
      <c r="K88" s="127"/>
      <c r="L88" s="103">
        <f>+ROUND(TRUNC(J88,2)*TRUNC(K88,2),2)</f>
        <v>0</v>
      </c>
    </row>
    <row r="89" spans="1:12" ht="258.75" customHeight="1" x14ac:dyDescent="0.25">
      <c r="A89" s="104"/>
      <c r="B89" s="104"/>
      <c r="C89" s="104"/>
      <c r="D89" s="156" t="s">
        <v>73</v>
      </c>
      <c r="E89" s="157"/>
      <c r="F89" s="157"/>
      <c r="G89" s="157"/>
      <c r="H89" s="157"/>
      <c r="I89" s="158"/>
      <c r="J89" s="104"/>
      <c r="K89" s="104"/>
      <c r="L89" s="104"/>
    </row>
    <row r="90" spans="1:12" x14ac:dyDescent="0.25">
      <c r="A90" s="109"/>
      <c r="B90" s="110" t="s">
        <v>85</v>
      </c>
      <c r="C90" s="109"/>
      <c r="D90" s="111"/>
      <c r="E90" s="112"/>
      <c r="F90" s="113"/>
      <c r="G90" s="113"/>
      <c r="H90" s="113"/>
      <c r="I90" s="114" t="s">
        <v>74</v>
      </c>
      <c r="J90" s="115"/>
      <c r="K90" s="116"/>
      <c r="L90" s="117">
        <f>SUM(L88:L89)</f>
        <v>0</v>
      </c>
    </row>
    <row r="91" spans="1:12" x14ac:dyDescent="0.25">
      <c r="A91" s="118" t="s">
        <v>75</v>
      </c>
      <c r="B91" s="118" t="s">
        <v>12</v>
      </c>
      <c r="C91" s="118" t="s">
        <v>13</v>
      </c>
      <c r="D91" s="150" t="s">
        <v>76</v>
      </c>
      <c r="E91" s="151"/>
      <c r="F91" s="151"/>
      <c r="G91" s="151"/>
      <c r="H91" s="151"/>
      <c r="I91" s="152"/>
      <c r="J91" s="119"/>
      <c r="K91" s="120"/>
      <c r="L91" s="120"/>
    </row>
    <row r="92" spans="1:12" ht="99.95" customHeight="1" x14ac:dyDescent="0.25">
      <c r="A92" s="104"/>
      <c r="B92" s="104"/>
      <c r="C92" s="104"/>
      <c r="D92" s="163" t="s">
        <v>77</v>
      </c>
      <c r="E92" s="164"/>
      <c r="F92" s="164"/>
      <c r="G92" s="164"/>
      <c r="H92" s="164"/>
      <c r="I92" s="165"/>
      <c r="J92" s="104"/>
      <c r="K92" s="104"/>
      <c r="L92" s="104"/>
    </row>
    <row r="93" spans="1:12" x14ac:dyDescent="0.25">
      <c r="A93" s="100" t="s">
        <v>181</v>
      </c>
      <c r="B93" s="101" t="s">
        <v>15</v>
      </c>
      <c r="C93" s="101" t="s">
        <v>13</v>
      </c>
      <c r="D93" s="163" t="s">
        <v>76</v>
      </c>
      <c r="E93" s="164"/>
      <c r="F93" s="164"/>
      <c r="G93" s="164"/>
      <c r="H93" s="164"/>
      <c r="I93" s="165"/>
      <c r="J93" s="102">
        <v>1</v>
      </c>
      <c r="K93" s="127"/>
      <c r="L93" s="103">
        <f>+ROUND(TRUNC(J93,2)*TRUNC(K93,2),2)</f>
        <v>0</v>
      </c>
    </row>
    <row r="94" spans="1:12" x14ac:dyDescent="0.25">
      <c r="A94" s="109"/>
      <c r="B94" s="110" t="s">
        <v>85</v>
      </c>
      <c r="C94" s="109"/>
      <c r="D94" s="111"/>
      <c r="E94" s="112"/>
      <c r="F94" s="113"/>
      <c r="G94" s="113"/>
      <c r="H94" s="113"/>
      <c r="I94" s="114" t="s">
        <v>78</v>
      </c>
      <c r="J94" s="115"/>
      <c r="K94" s="116"/>
      <c r="L94" s="117">
        <f>SUM(L93:L93)</f>
        <v>0</v>
      </c>
    </row>
    <row r="95" spans="1:12" x14ac:dyDescent="0.25">
      <c r="A95" s="97" t="s">
        <v>79</v>
      </c>
      <c r="B95" s="97" t="s">
        <v>12</v>
      </c>
      <c r="C95" s="97" t="s">
        <v>13</v>
      </c>
      <c r="D95" s="150" t="s">
        <v>80</v>
      </c>
      <c r="E95" s="151"/>
      <c r="F95" s="151"/>
      <c r="G95" s="151"/>
      <c r="H95" s="151"/>
      <c r="I95" s="152"/>
      <c r="J95" s="98"/>
      <c r="K95" s="99"/>
      <c r="L95" s="99"/>
    </row>
    <row r="96" spans="1:12" x14ac:dyDescent="0.25">
      <c r="A96" s="100" t="s">
        <v>182</v>
      </c>
      <c r="B96" s="101" t="s">
        <v>15</v>
      </c>
      <c r="C96" s="101" t="s">
        <v>13</v>
      </c>
      <c r="D96" s="153" t="s">
        <v>80</v>
      </c>
      <c r="E96" s="154"/>
      <c r="F96" s="154"/>
      <c r="G96" s="154"/>
      <c r="H96" s="154"/>
      <c r="I96" s="155"/>
      <c r="J96" s="102">
        <v>1</v>
      </c>
      <c r="K96" s="127"/>
      <c r="L96" s="103">
        <f>+ROUND(TRUNC(J96,2)*TRUNC(K96,2),2)</f>
        <v>0</v>
      </c>
    </row>
    <row r="97" spans="1:12" ht="112.5" customHeight="1" x14ac:dyDescent="0.25">
      <c r="A97" s="104"/>
      <c r="B97" s="104"/>
      <c r="C97" s="104"/>
      <c r="D97" s="156" t="s">
        <v>81</v>
      </c>
      <c r="E97" s="157"/>
      <c r="F97" s="157"/>
      <c r="G97" s="157"/>
      <c r="H97" s="157"/>
      <c r="I97" s="158"/>
      <c r="J97" s="104"/>
      <c r="K97" s="104"/>
      <c r="L97" s="104"/>
    </row>
    <row r="98" spans="1:12" x14ac:dyDescent="0.25">
      <c r="A98" s="109"/>
      <c r="B98" s="110" t="s">
        <v>85</v>
      </c>
      <c r="C98" s="121"/>
      <c r="D98" s="122"/>
      <c r="E98" s="113"/>
      <c r="F98" s="113"/>
      <c r="G98" s="113"/>
      <c r="H98" s="113"/>
      <c r="I98" s="114" t="s">
        <v>82</v>
      </c>
      <c r="J98" s="115"/>
      <c r="K98" s="116"/>
      <c r="L98" s="117">
        <f>SUM(L96:L97)</f>
        <v>0</v>
      </c>
    </row>
    <row r="99" spans="1:12" x14ac:dyDescent="0.25">
      <c r="A99" s="121"/>
      <c r="B99" s="110" t="s">
        <v>85</v>
      </c>
      <c r="C99" s="113"/>
      <c r="D99" s="122"/>
      <c r="E99" s="113"/>
      <c r="F99" s="113"/>
      <c r="G99" s="113"/>
      <c r="H99" s="113"/>
      <c r="I99" s="123" t="s">
        <v>83</v>
      </c>
      <c r="J99" s="89"/>
      <c r="K99" s="124"/>
      <c r="L99" s="117">
        <f>+L98+L94+L90+L86</f>
        <v>5950</v>
      </c>
    </row>
    <row r="100" spans="1:12" x14ac:dyDescent="0.25">
      <c r="A100" s="2"/>
      <c r="B100" s="110" t="s">
        <v>85</v>
      </c>
      <c r="C100" s="22"/>
      <c r="D100" s="25"/>
      <c r="E100" s="22"/>
      <c r="F100" s="22"/>
      <c r="G100" s="22"/>
      <c r="H100" s="22"/>
      <c r="I100" s="23" t="s">
        <v>90</v>
      </c>
      <c r="J100" s="24" t="str">
        <f>+IF(AND($L$99&gt;0,LEN(L100)&lt;=0,LEN(K100)&lt;=0),"13 %",IF(AND($L$99&gt;0,L100&gt;0,LEN(K100)&lt;=0),+(L100/$L$99),""))</f>
        <v>13 %</v>
      </c>
      <c r="K100" s="30"/>
      <c r="L100" s="5"/>
    </row>
    <row r="101" spans="1:12" x14ac:dyDescent="0.25">
      <c r="A101" s="7"/>
      <c r="B101" s="110" t="s">
        <v>85</v>
      </c>
      <c r="C101" s="8"/>
      <c r="D101" s="26"/>
      <c r="E101" s="8"/>
      <c r="F101" s="8"/>
      <c r="G101" s="8"/>
      <c r="H101" s="8"/>
      <c r="I101" s="9" t="s">
        <v>91</v>
      </c>
      <c r="J101" s="10" t="str">
        <f>+IF(AND($L$99&gt;0,LEN(L101)&lt;=0,LEN(K101)&lt;=0)," 6 %",IF(AND($L$99&gt;0,L101&gt;0,LEN(K101)&lt;=0),+(L101/$L$99),""))</f>
        <v xml:space="preserve"> 6 %</v>
      </c>
      <c r="K101" s="31"/>
      <c r="L101" s="29"/>
    </row>
    <row r="102" spans="1:12" ht="30" customHeight="1" x14ac:dyDescent="0.25">
      <c r="A102" s="11"/>
      <c r="B102" s="110" t="s">
        <v>85</v>
      </c>
      <c r="C102" s="12"/>
      <c r="D102" s="27"/>
      <c r="E102" s="12"/>
      <c r="F102" s="12"/>
      <c r="G102" s="12"/>
      <c r="H102" s="12"/>
      <c r="I102" s="13" t="s">
        <v>92</v>
      </c>
      <c r="J102" s="14"/>
      <c r="K102" s="15"/>
      <c r="L102" s="28" t="str">
        <f>IF(COUNTA(K7:K98)&lt;25,"hay partidas sin ofertar",IF(AND(LEN(J100)+LEN(J101)&gt;0,LEN(K100)+LEN(K101)&gt;0),"ERROR: revisar % GG-BI incluidos",IF(LEN(K100)+LEN(K101)&gt;0,L99,IF(ROUND(SUM(L99:L101),2)=L99+L100+L101,SUM(L99:L101),"revisar G.G.-B.I. ofertados"))))</f>
        <v>hay partidas sin ofertar</v>
      </c>
    </row>
    <row r="103" spans="1:12" x14ac:dyDescent="0.25">
      <c r="D103" s="16"/>
      <c r="I103" s="17"/>
      <c r="J103" s="17"/>
      <c r="K103" s="17"/>
      <c r="L103" s="17"/>
    </row>
    <row r="104" spans="1:12" ht="30" customHeight="1" x14ac:dyDescent="0.25">
      <c r="A104" s="142" t="s">
        <v>96</v>
      </c>
      <c r="B104" s="142"/>
      <c r="C104" s="142"/>
      <c r="D104" s="142"/>
      <c r="E104" s="142"/>
      <c r="F104" s="142"/>
      <c r="G104" s="142"/>
      <c r="H104" s="142"/>
      <c r="I104" s="142"/>
      <c r="J104" s="142"/>
      <c r="K104" s="142"/>
      <c r="L104" s="142"/>
    </row>
    <row r="105" spans="1:12" ht="15" customHeight="1" x14ac:dyDescent="0.25">
      <c r="A105" s="141" t="s">
        <v>97</v>
      </c>
      <c r="B105" s="141"/>
      <c r="C105" s="141"/>
      <c r="D105" s="141"/>
      <c r="E105" s="141"/>
      <c r="F105" s="141"/>
      <c r="G105" s="141"/>
      <c r="H105" s="141"/>
      <c r="I105" s="141"/>
      <c r="J105" s="141"/>
      <c r="K105" s="141"/>
      <c r="L105" s="141"/>
    </row>
    <row r="106" spans="1:12" ht="48" customHeight="1" x14ac:dyDescent="0.25">
      <c r="A106" s="141" t="s">
        <v>98</v>
      </c>
      <c r="B106" s="141"/>
      <c r="C106" s="141"/>
      <c r="D106" s="141"/>
      <c r="E106" s="141"/>
      <c r="F106" s="141"/>
      <c r="G106" s="141"/>
      <c r="H106" s="141"/>
      <c r="I106" s="141"/>
      <c r="J106" s="141"/>
      <c r="K106" s="141"/>
      <c r="L106" s="141"/>
    </row>
    <row r="107" spans="1:12" x14ac:dyDescent="0.25">
      <c r="A107" s="18"/>
      <c r="B107" s="18"/>
      <c r="C107" s="18"/>
      <c r="D107" s="18"/>
      <c r="E107" s="18"/>
      <c r="F107" s="18"/>
      <c r="G107" s="18"/>
      <c r="H107" s="18"/>
      <c r="I107" s="18"/>
      <c r="J107" s="18"/>
      <c r="K107" s="18"/>
      <c r="L107" s="18"/>
    </row>
    <row r="108" spans="1:12" x14ac:dyDescent="0.25">
      <c r="E108" s="16"/>
      <c r="J108" s="17"/>
      <c r="K108" s="17"/>
      <c r="L108" s="17"/>
    </row>
    <row r="109" spans="1:12" x14ac:dyDescent="0.25">
      <c r="E109" s="16"/>
      <c r="J109" s="17"/>
      <c r="K109" s="17"/>
      <c r="L109" s="17"/>
    </row>
    <row r="110" spans="1:12" x14ac:dyDescent="0.25">
      <c r="E110" s="16"/>
      <c r="J110" s="17"/>
      <c r="K110" s="17"/>
      <c r="L110" s="17"/>
    </row>
    <row r="111" spans="1:12" x14ac:dyDescent="0.25">
      <c r="B111" s="19" t="s">
        <v>93</v>
      </c>
      <c r="D111" s="143"/>
      <c r="E111" s="143"/>
      <c r="F111" s="143"/>
      <c r="G111" s="143"/>
      <c r="H111" s="143"/>
      <c r="I111" s="143"/>
      <c r="J111" s="143"/>
      <c r="K111" s="17"/>
      <c r="L111" s="6"/>
    </row>
    <row r="112" spans="1:12" x14ac:dyDescent="0.25">
      <c r="J112" s="20"/>
    </row>
    <row r="114" spans="1:12" ht="50.1" customHeight="1" x14ac:dyDescent="0.25">
      <c r="A114" s="140" t="s">
        <v>94</v>
      </c>
      <c r="B114" s="140"/>
      <c r="C114" s="140"/>
      <c r="D114" s="140"/>
      <c r="E114" s="140"/>
      <c r="F114" s="140"/>
      <c r="G114" s="140"/>
      <c r="H114" s="140"/>
      <c r="I114" s="140"/>
      <c r="J114" s="140"/>
      <c r="K114" s="140"/>
      <c r="L114" s="140"/>
    </row>
    <row r="115" spans="1:12" x14ac:dyDescent="0.25">
      <c r="D115" s="16"/>
      <c r="I115" s="17"/>
      <c r="J115" s="17"/>
      <c r="K115" s="17"/>
      <c r="L115" s="17"/>
    </row>
    <row r="116" spans="1:12" x14ac:dyDescent="0.25">
      <c r="A116" s="17"/>
      <c r="B116" s="17"/>
      <c r="C116" s="17"/>
      <c r="D116" s="126"/>
      <c r="E116" s="17"/>
      <c r="F116" s="17"/>
      <c r="G116" s="17"/>
      <c r="H116" s="17"/>
      <c r="I116" s="126"/>
      <c r="J116" s="17"/>
      <c r="K116" s="125"/>
      <c r="L116" s="17"/>
    </row>
  </sheetData>
  <sheetProtection algorithmName="SHA-512" hashValue="NWwynwkV1a31/u7oMB3FOEwAJcGq7Uyh1I5qoeNeNvUq/4BWFh7V79kfxZ9PJzg41ancWAXfwaqe/+LtoUphEw==" saltValue="P0cDmow/m2cmRd/sN9iG8Q==" spinCount="100000" sheet="1" objects="1" scenarios="1" selectLockedCells="1"/>
  <mergeCells count="60">
    <mergeCell ref="D97:I97"/>
    <mergeCell ref="D83:I83"/>
    <mergeCell ref="D84:I84"/>
    <mergeCell ref="D85:I85"/>
    <mergeCell ref="D87:I87"/>
    <mergeCell ref="D88:I88"/>
    <mergeCell ref="D89:I89"/>
    <mergeCell ref="D91:I91"/>
    <mergeCell ref="D92:I92"/>
    <mergeCell ref="D93:I93"/>
    <mergeCell ref="D95:I95"/>
    <mergeCell ref="D96:I96"/>
    <mergeCell ref="D82:I82"/>
    <mergeCell ref="D63:I63"/>
    <mergeCell ref="D65:I65"/>
    <mergeCell ref="D66:I66"/>
    <mergeCell ref="D68:I68"/>
    <mergeCell ref="D69:I69"/>
    <mergeCell ref="D71:I71"/>
    <mergeCell ref="D72:I72"/>
    <mergeCell ref="D75:I75"/>
    <mergeCell ref="D76:I76"/>
    <mergeCell ref="D79:I79"/>
    <mergeCell ref="D80:I80"/>
    <mergeCell ref="D62:I62"/>
    <mergeCell ref="D43:I43"/>
    <mergeCell ref="D45:I45"/>
    <mergeCell ref="D46:I46"/>
    <mergeCell ref="D48:I48"/>
    <mergeCell ref="D49:I49"/>
    <mergeCell ref="D52:I52"/>
    <mergeCell ref="D53:I53"/>
    <mergeCell ref="D56:I56"/>
    <mergeCell ref="D57:I57"/>
    <mergeCell ref="D59:I59"/>
    <mergeCell ref="D60:I60"/>
    <mergeCell ref="D42:I42"/>
    <mergeCell ref="D21:I21"/>
    <mergeCell ref="D22:I22"/>
    <mergeCell ref="D23:I23"/>
    <mergeCell ref="D24:I24"/>
    <mergeCell ref="D26:I26"/>
    <mergeCell ref="D27:I27"/>
    <mergeCell ref="D29:I29"/>
    <mergeCell ref="D30:I30"/>
    <mergeCell ref="D31:I31"/>
    <mergeCell ref="D38:I38"/>
    <mergeCell ref="D39:I39"/>
    <mergeCell ref="D18:I18"/>
    <mergeCell ref="A1:L1"/>
    <mergeCell ref="D6:I6"/>
    <mergeCell ref="D7:I7"/>
    <mergeCell ref="D8:I8"/>
    <mergeCell ref="D15:I15"/>
    <mergeCell ref="D17:I17"/>
    <mergeCell ref="A114:L114"/>
    <mergeCell ref="A105:L105"/>
    <mergeCell ref="A106:L106"/>
    <mergeCell ref="A104:L104"/>
    <mergeCell ref="D111:J111"/>
  </mergeCells>
  <conditionalFormatting sqref="L100:L101">
    <cfRule type="expression" dxfId="1" priority="1">
      <formula>LEN(K100)+LEN(K101)&gt;0</formula>
    </cfRule>
  </conditionalFormatting>
  <printOptions horizontalCentered="1"/>
  <pageMargins left="0.70866141732283472" right="0.51181102362204722" top="0.74803149606299213" bottom="0.74803149606299213" header="0.31496062992125984" footer="0.31496062992125984"/>
  <pageSetup paperSize="9" scale="71" fitToHeight="25" orientation="portrait" r:id="rId1"/>
  <headerFooter>
    <oddFooter>&amp;R&amp;P  /  &amp;N</oddFooter>
  </headerFooter>
  <ignoredErrors>
    <ignoredError sqref="A6 A8:A14 A16 A18:A20 A22 A24:A25 A27:A28 A30:A37 A39:A41 A43:A44 A46:A47 A49:A51 A53:A55 A57:A58 A60:A61 A63:A64 A66:A67 A69:A70 A72:A74 A76:A78 A80:A81 A83 A85:A87 A89:A92 A94:A95"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9A47F-F6F2-4625-8E1E-3D6F371A8C1E}">
  <dimension ref="A3:J84"/>
  <sheetViews>
    <sheetView workbookViewId="0">
      <pane ySplit="6" topLeftCell="A7" activePane="bottomLeft" state="frozen"/>
      <selection pane="bottomLeft" activeCell="A7" sqref="A7"/>
    </sheetView>
  </sheetViews>
  <sheetFormatPr baseColWidth="10" defaultRowHeight="15" x14ac:dyDescent="0.25"/>
  <cols>
    <col min="1" max="1" width="11.42578125" style="1"/>
    <col min="2" max="2" width="8.7109375" style="1" customWidth="1"/>
    <col min="3" max="3" width="5.7109375" style="1" customWidth="1"/>
    <col min="4" max="4" width="20.7109375" style="1" customWidth="1"/>
    <col min="5" max="5" width="14.85546875" style="1" customWidth="1"/>
    <col min="6" max="6" width="11.42578125" style="1"/>
    <col min="7" max="7" width="15.7109375" style="1" customWidth="1"/>
    <col min="8" max="8" width="23.5703125" style="1" customWidth="1"/>
    <col min="9" max="16384" width="11.42578125" style="1"/>
  </cols>
  <sheetData>
    <row r="3" spans="1:10" ht="18.75" x14ac:dyDescent="0.3">
      <c r="A3" s="47" t="s">
        <v>122</v>
      </c>
    </row>
    <row r="4" spans="1:10" ht="18.75" x14ac:dyDescent="0.3">
      <c r="A4" s="47"/>
    </row>
    <row r="5" spans="1:10" x14ac:dyDescent="0.25">
      <c r="F5" s="48" t="s">
        <v>8</v>
      </c>
      <c r="G5" s="49" t="s">
        <v>9</v>
      </c>
      <c r="H5" s="50"/>
      <c r="I5" s="21"/>
      <c r="J5" s="21"/>
    </row>
    <row r="6" spans="1:10" ht="15" customHeight="1" x14ac:dyDescent="0.25">
      <c r="A6" s="92" t="s">
        <v>67</v>
      </c>
      <c r="B6" s="92" t="s">
        <v>15</v>
      </c>
      <c r="C6" s="92" t="s">
        <v>68</v>
      </c>
      <c r="D6" s="51" t="s">
        <v>99</v>
      </c>
      <c r="E6" s="52"/>
      <c r="F6" s="53">
        <v>1</v>
      </c>
      <c r="G6" s="54">
        <v>5000</v>
      </c>
      <c r="H6" s="55"/>
      <c r="I6" s="21"/>
      <c r="J6" s="21"/>
    </row>
    <row r="7" spans="1:10" x14ac:dyDescent="0.25">
      <c r="A7" s="21"/>
      <c r="B7" s="21"/>
      <c r="C7" s="21"/>
      <c r="D7" s="21"/>
      <c r="E7" s="21"/>
      <c r="F7" s="21"/>
      <c r="G7" s="21"/>
      <c r="H7" s="21"/>
      <c r="I7" s="21"/>
      <c r="J7" s="21"/>
    </row>
    <row r="9" spans="1:10" ht="18.75" x14ac:dyDescent="0.3">
      <c r="A9" s="47" t="s">
        <v>123</v>
      </c>
      <c r="B9" s="47" t="s">
        <v>124</v>
      </c>
    </row>
    <row r="11" spans="1:10" x14ac:dyDescent="0.25">
      <c r="B11" s="56" t="s">
        <v>125</v>
      </c>
    </row>
    <row r="13" spans="1:10" x14ac:dyDescent="0.25">
      <c r="B13" s="21"/>
      <c r="C13" s="21"/>
      <c r="D13" s="21"/>
      <c r="F13" s="57" t="s">
        <v>8</v>
      </c>
      <c r="G13" s="58" t="s">
        <v>9</v>
      </c>
      <c r="H13" s="59" t="s">
        <v>10</v>
      </c>
    </row>
    <row r="14" spans="1:10" ht="15" customHeight="1" x14ac:dyDescent="0.25">
      <c r="B14" s="22"/>
      <c r="C14" s="22"/>
      <c r="D14" s="166" t="s">
        <v>90</v>
      </c>
      <c r="E14" s="167"/>
      <c r="F14" s="60" t="s">
        <v>126</v>
      </c>
      <c r="G14" s="61"/>
      <c r="H14" s="62" t="s">
        <v>127</v>
      </c>
    </row>
    <row r="15" spans="1:10" ht="15" customHeight="1" x14ac:dyDescent="0.25">
      <c r="B15" s="22"/>
      <c r="C15" s="22"/>
      <c r="D15" s="166" t="s">
        <v>91</v>
      </c>
      <c r="E15" s="167"/>
      <c r="F15" s="60" t="s">
        <v>128</v>
      </c>
      <c r="G15" s="63"/>
      <c r="H15" s="64" t="s">
        <v>127</v>
      </c>
    </row>
    <row r="16" spans="1:10" x14ac:dyDescent="0.25">
      <c r="B16" s="21"/>
      <c r="C16" s="21"/>
      <c r="D16" s="21"/>
    </row>
    <row r="17" spans="1:10" x14ac:dyDescent="0.25">
      <c r="B17" s="1" t="s">
        <v>129</v>
      </c>
    </row>
    <row r="19" spans="1:10" x14ac:dyDescent="0.25">
      <c r="F19" s="57" t="s">
        <v>8</v>
      </c>
      <c r="G19" s="58" t="s">
        <v>9</v>
      </c>
      <c r="H19" s="65" t="s">
        <v>10</v>
      </c>
    </row>
    <row r="20" spans="1:10" x14ac:dyDescent="0.25">
      <c r="A20" s="66" t="str">
        <f>A6</f>
        <v>01.22</v>
      </c>
      <c r="B20" s="53" t="str">
        <f>$B$6</f>
        <v>Partida</v>
      </c>
      <c r="C20" s="53" t="str">
        <f>$C$6</f>
        <v>PA</v>
      </c>
      <c r="D20" s="67" t="str">
        <f>$D$6</f>
        <v>AYUDAS ALBAÑILERIA (#)</v>
      </c>
      <c r="E20" s="68"/>
      <c r="F20" s="53">
        <f>$F$6</f>
        <v>1</v>
      </c>
      <c r="G20" s="54">
        <f>+ROUND(ROUND($G$6,2)*1.19,2)</f>
        <v>5950</v>
      </c>
      <c r="H20" s="54">
        <f>+ROUND(+F20*ROUND(G20,2),2)</f>
        <v>5950</v>
      </c>
    </row>
    <row r="24" spans="1:10" ht="18.75" x14ac:dyDescent="0.3">
      <c r="A24" s="47" t="s">
        <v>130</v>
      </c>
      <c r="B24" s="47" t="s">
        <v>131</v>
      </c>
    </row>
    <row r="26" spans="1:10" x14ac:dyDescent="0.25">
      <c r="B26" s="56" t="s">
        <v>132</v>
      </c>
    </row>
    <row r="28" spans="1:10" x14ac:dyDescent="0.25">
      <c r="F28" s="57" t="s">
        <v>8</v>
      </c>
      <c r="G28" s="58" t="s">
        <v>9</v>
      </c>
      <c r="H28" s="59" t="s">
        <v>10</v>
      </c>
    </row>
    <row r="29" spans="1:10" ht="15" customHeight="1" x14ac:dyDescent="0.25">
      <c r="B29" s="22"/>
      <c r="C29" s="22"/>
      <c r="D29" s="166" t="s">
        <v>90</v>
      </c>
      <c r="E29" s="167"/>
      <c r="F29" s="69" t="s">
        <v>133</v>
      </c>
      <c r="G29" s="61"/>
      <c r="H29" s="62" t="s">
        <v>134</v>
      </c>
    </row>
    <row r="30" spans="1:10" ht="15" customHeight="1" x14ac:dyDescent="0.25">
      <c r="B30" s="22"/>
      <c r="C30" s="22"/>
      <c r="D30" s="166" t="s">
        <v>91</v>
      </c>
      <c r="E30" s="167"/>
      <c r="F30" s="69" t="s">
        <v>135</v>
      </c>
      <c r="G30" s="63"/>
      <c r="H30" s="64" t="s">
        <v>136</v>
      </c>
    </row>
    <row r="31" spans="1:10" x14ac:dyDescent="0.25">
      <c r="A31" s="70"/>
      <c r="B31" s="70"/>
      <c r="C31" s="70"/>
      <c r="D31" s="70"/>
      <c r="E31" s="71"/>
      <c r="F31" s="72"/>
      <c r="G31" s="73"/>
      <c r="H31" s="74"/>
      <c r="I31" s="41"/>
      <c r="J31" s="41"/>
    </row>
    <row r="32" spans="1:10" x14ac:dyDescent="0.25">
      <c r="A32" s="70"/>
      <c r="B32" s="75" t="s">
        <v>137</v>
      </c>
      <c r="C32" s="70"/>
      <c r="D32" s="70"/>
      <c r="E32" s="71"/>
      <c r="F32" s="72"/>
      <c r="G32" s="73"/>
      <c r="H32" s="74"/>
      <c r="I32" s="41"/>
      <c r="J32" s="41"/>
    </row>
    <row r="34" spans="1:8" x14ac:dyDescent="0.25">
      <c r="B34" s="1" t="s">
        <v>138</v>
      </c>
    </row>
    <row r="36" spans="1:8" x14ac:dyDescent="0.25">
      <c r="F36" s="57" t="s">
        <v>8</v>
      </c>
      <c r="G36" s="58" t="s">
        <v>9</v>
      </c>
      <c r="H36" s="65" t="s">
        <v>10</v>
      </c>
    </row>
    <row r="37" spans="1:8" x14ac:dyDescent="0.25">
      <c r="A37" s="66" t="str">
        <f>+A6</f>
        <v>01.22</v>
      </c>
      <c r="B37" s="53" t="str">
        <f>$B$6</f>
        <v>Partida</v>
      </c>
      <c r="C37" s="53" t="str">
        <f>$C$6</f>
        <v>PA</v>
      </c>
      <c r="D37" s="67" t="str">
        <f>$D$6</f>
        <v>AYUDAS ALBAÑILERIA (#)</v>
      </c>
      <c r="E37" s="68"/>
      <c r="F37" s="53">
        <f>$F$6</f>
        <v>1</v>
      </c>
      <c r="G37" s="54">
        <f>+ROUND($G$6,2)</f>
        <v>5000</v>
      </c>
      <c r="H37" s="54">
        <f>+ROUND(+F37*ROUND(G37,2),2)</f>
        <v>5000</v>
      </c>
    </row>
    <row r="41" spans="1:8" ht="18.75" x14ac:dyDescent="0.3">
      <c r="A41" s="47" t="s">
        <v>139</v>
      </c>
      <c r="B41" s="47" t="s">
        <v>140</v>
      </c>
    </row>
    <row r="43" spans="1:8" x14ac:dyDescent="0.25">
      <c r="B43" s="56" t="s">
        <v>141</v>
      </c>
    </row>
    <row r="46" spans="1:8" x14ac:dyDescent="0.25">
      <c r="F46" s="57" t="s">
        <v>8</v>
      </c>
      <c r="G46" s="58" t="s">
        <v>9</v>
      </c>
      <c r="H46" s="59" t="s">
        <v>10</v>
      </c>
    </row>
    <row r="47" spans="1:8" ht="15" customHeight="1" x14ac:dyDescent="0.25">
      <c r="B47" s="22"/>
      <c r="C47" s="22"/>
      <c r="D47" s="166" t="s">
        <v>90</v>
      </c>
      <c r="E47" s="167"/>
      <c r="F47" s="69"/>
      <c r="G47" s="76" t="s">
        <v>142</v>
      </c>
      <c r="H47" s="62" t="s">
        <v>127</v>
      </c>
    </row>
    <row r="48" spans="1:8" ht="15" customHeight="1" x14ac:dyDescent="0.25">
      <c r="B48" s="22"/>
      <c r="C48" s="22"/>
      <c r="D48" s="166" t="s">
        <v>91</v>
      </c>
      <c r="E48" s="167"/>
      <c r="F48" s="69"/>
      <c r="G48" s="77" t="s">
        <v>143</v>
      </c>
      <c r="H48" s="64" t="s">
        <v>127</v>
      </c>
    </row>
    <row r="50" spans="1:10" x14ac:dyDescent="0.25">
      <c r="A50" s="1" t="s">
        <v>144</v>
      </c>
    </row>
    <row r="52" spans="1:10" x14ac:dyDescent="0.25">
      <c r="F52" s="57" t="s">
        <v>8</v>
      </c>
      <c r="G52" s="58" t="s">
        <v>9</v>
      </c>
      <c r="H52" s="65" t="s">
        <v>10</v>
      </c>
    </row>
    <row r="53" spans="1:10" x14ac:dyDescent="0.25">
      <c r="A53" s="66" t="str">
        <f>+A6</f>
        <v>01.22</v>
      </c>
      <c r="B53" s="53" t="str">
        <f>$B$6</f>
        <v>Partida</v>
      </c>
      <c r="C53" s="53" t="str">
        <f>$C$6</f>
        <v>PA</v>
      </c>
      <c r="D53" s="67" t="str">
        <f>$D$6</f>
        <v>AYUDAS ALBAÑILERIA (#)</v>
      </c>
      <c r="E53" s="68"/>
      <c r="F53" s="53">
        <f>$F$6</f>
        <v>1</v>
      </c>
      <c r="G53" s="78" t="str">
        <f>+$G$6&amp;" + XX % + YY %"</f>
        <v>5000 + XX % + YY %</v>
      </c>
      <c r="H53" s="79" t="str">
        <f>+$G$6&amp;" + XX % + YY %  *  CanPres"</f>
        <v>5000 + XX % + YY %  *  CanPres</v>
      </c>
    </row>
    <row r="58" spans="1:10" ht="23.25" x14ac:dyDescent="0.35">
      <c r="A58" s="80" t="s">
        <v>145</v>
      </c>
    </row>
    <row r="60" spans="1:10" x14ac:dyDescent="0.25">
      <c r="B60" s="1" t="s">
        <v>146</v>
      </c>
    </row>
    <row r="63" spans="1:10" x14ac:dyDescent="0.25">
      <c r="F63" s="57" t="s">
        <v>8</v>
      </c>
      <c r="G63" s="58" t="s">
        <v>9</v>
      </c>
      <c r="H63" s="59" t="s">
        <v>10</v>
      </c>
    </row>
    <row r="64" spans="1:10" x14ac:dyDescent="0.25">
      <c r="B64" s="22"/>
      <c r="C64" s="22"/>
      <c r="D64" s="166" t="s">
        <v>90</v>
      </c>
      <c r="E64" s="167"/>
      <c r="F64" s="69"/>
      <c r="G64" s="81">
        <v>0.1</v>
      </c>
      <c r="H64" s="62"/>
      <c r="J64" s="20"/>
    </row>
    <row r="65" spans="1:10" x14ac:dyDescent="0.25">
      <c r="B65" s="22"/>
      <c r="C65" s="22"/>
      <c r="D65" s="166" t="s">
        <v>91</v>
      </c>
      <c r="E65" s="167"/>
      <c r="F65" s="69"/>
      <c r="G65" s="82">
        <v>0.05</v>
      </c>
      <c r="H65" s="64"/>
    </row>
    <row r="67" spans="1:10" x14ac:dyDescent="0.25">
      <c r="A67" s="1" t="s">
        <v>147</v>
      </c>
    </row>
    <row r="69" spans="1:10" x14ac:dyDescent="0.25">
      <c r="F69" s="57" t="s">
        <v>8</v>
      </c>
      <c r="G69" s="58" t="s">
        <v>9</v>
      </c>
      <c r="H69" s="65" t="s">
        <v>10</v>
      </c>
    </row>
    <row r="70" spans="1:10" x14ac:dyDescent="0.25">
      <c r="A70" s="66" t="str">
        <f>A6</f>
        <v>01.22</v>
      </c>
      <c r="B70" s="53" t="str">
        <f>$B$6</f>
        <v>Partida</v>
      </c>
      <c r="C70" s="53" t="str">
        <f>$C$6</f>
        <v>PA</v>
      </c>
      <c r="D70" s="67" t="str">
        <f>$D$6</f>
        <v>AYUDAS ALBAÑILERIA (#)</v>
      </c>
      <c r="E70" s="68"/>
      <c r="F70" s="83">
        <f>$F$6</f>
        <v>1</v>
      </c>
      <c r="G70" s="84">
        <f>+$G$6*(1+$G$64+$G$65)</f>
        <v>5750.0000000000009</v>
      </c>
      <c r="H70" s="85">
        <f t="shared" ref="H70" si="0">+ROUND(+F70*ROUND(G70,2),2)</f>
        <v>5750</v>
      </c>
      <c r="J70" s="86" t="str">
        <f>+ROUND($G$70,2)&amp;" = "&amp;ROUND(G6,2)&amp;" + "&amp;100*$G$64&amp;" % G.G. + "&amp;100*$G$65&amp;" % B.I."</f>
        <v>5750 = 5000 + 10 % G.G. + 5 % B.I.</v>
      </c>
    </row>
    <row r="71" spans="1:10" x14ac:dyDescent="0.25">
      <c r="J71" s="86"/>
    </row>
    <row r="74" spans="1:10" x14ac:dyDescent="0.25">
      <c r="A74" s="56" t="s">
        <v>148</v>
      </c>
    </row>
    <row r="75" spans="1:10" x14ac:dyDescent="0.25">
      <c r="A75" s="56"/>
    </row>
    <row r="76" spans="1:10" x14ac:dyDescent="0.25">
      <c r="A76" s="87" t="s">
        <v>149</v>
      </c>
    </row>
    <row r="77" spans="1:10" x14ac:dyDescent="0.25">
      <c r="A77" s="87" t="s">
        <v>150</v>
      </c>
    </row>
    <row r="78" spans="1:10" x14ac:dyDescent="0.25">
      <c r="A78" s="87" t="s">
        <v>151</v>
      </c>
    </row>
    <row r="79" spans="1:10" x14ac:dyDescent="0.25">
      <c r="A79" s="87" t="s">
        <v>152</v>
      </c>
    </row>
    <row r="82" spans="4:7" x14ac:dyDescent="0.25">
      <c r="D82" s="3" t="s">
        <v>153</v>
      </c>
      <c r="E82" s="4" t="s">
        <v>13</v>
      </c>
      <c r="F82" s="61">
        <v>0.01</v>
      </c>
      <c r="G82" s="93">
        <v>15345.29</v>
      </c>
    </row>
    <row r="83" spans="4:7" x14ac:dyDescent="0.25">
      <c r="D83" s="9" t="s">
        <v>154</v>
      </c>
      <c r="E83" s="10">
        <v>5.9964006897887688E-2</v>
      </c>
      <c r="F83" s="63"/>
      <c r="G83" s="94" t="s">
        <v>155</v>
      </c>
    </row>
    <row r="84" spans="4:7" ht="22.5" x14ac:dyDescent="0.25">
      <c r="D84" s="88" t="s">
        <v>156</v>
      </c>
      <c r="E84" s="89"/>
      <c r="F84" s="90"/>
      <c r="G84" s="91" t="s">
        <v>157</v>
      </c>
    </row>
  </sheetData>
  <sheetProtection algorithmName="SHA-512" hashValue="0hMUYbfD+vjHHqhMDJbunu4ZSw0sK16r/9Q//z5uh641Jp/FDk4tQn+HoGjWqmjAJiIoYTuvW7+ySXhbqKID3g==" saltValue="bl8AJfoFx65pvshdpYFkiw==" spinCount="100000" sheet="1" objects="1" scenarios="1" selectLockedCells="1" selectUnlockedCells="1"/>
  <mergeCells count="8">
    <mergeCell ref="D64:E64"/>
    <mergeCell ref="D65:E65"/>
    <mergeCell ref="D14:E14"/>
    <mergeCell ref="D15:E15"/>
    <mergeCell ref="D29:E29"/>
    <mergeCell ref="D30:E30"/>
    <mergeCell ref="D47:E47"/>
    <mergeCell ref="D48:E48"/>
  </mergeCells>
  <conditionalFormatting sqref="G82:G83">
    <cfRule type="expression" dxfId="0" priority="1">
      <formula>LEN(F82)+LEN(F83)&gt;0</formula>
    </cfRule>
  </conditionalFormatting>
  <pageMargins left="0.7" right="0.7" top="0.75" bottom="0.75" header="0.3" footer="0.3"/>
  <ignoredErrors>
    <ignoredError sqref="F14:F1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Anexo I pag 1 oferta</vt:lpstr>
      <vt:lpstr>Anexo I Tabla Desglose Precio</vt:lpstr>
      <vt:lpstr>COMO OFERTAR PARTIDAS FIJAS</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2026-02-23T09:53:11Z</cp:lastPrinted>
  <dcterms:created xsi:type="dcterms:W3CDTF">2026-02-18T12:05:34Z</dcterms:created>
  <dcterms:modified xsi:type="dcterms:W3CDTF">2026-02-23T09:53:41Z</dcterms:modified>
</cp:coreProperties>
</file>