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5885-2025 - Obras nuevo despacho y remodelac Set grabación RNE CATALUÑA(VV)\2 2 doc def\"/>
    </mc:Choice>
  </mc:AlternateContent>
  <xr:revisionPtr revIDLastSave="0" documentId="8_{508C5394-5DF2-4D5F-BE32-5B4F8F886BD0}"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Precio'!$D$6:$F$84</definedName>
    <definedName name="_xlnm.Print_Area" localSheetId="0">'Anexo I pag 1 oferta'!$A$3:$I$56</definedName>
    <definedName name="_xlnm.Print_Area" localSheetId="1">'Anexo I Tabla Desglose Precio'!$A$7:$F$90</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1" i="4" l="1"/>
  <c r="F69" i="4"/>
  <c r="F62" i="4"/>
  <c r="F63" i="4"/>
  <c r="F55" i="4"/>
  <c r="F56" i="4"/>
  <c r="F33" i="4"/>
  <c r="F34" i="4"/>
  <c r="F72" i="4" l="1"/>
  <c r="F73" i="4"/>
  <c r="F74" i="4"/>
  <c r="F71" i="4" l="1"/>
  <c r="F70" i="4" s="1"/>
  <c r="F68" i="4"/>
  <c r="F67" i="4"/>
  <c r="F65" i="4"/>
  <c r="F64" i="4" s="1"/>
  <c r="F61" i="4"/>
  <c r="F60" i="4"/>
  <c r="F59" i="4"/>
  <c r="F58" i="4"/>
  <c r="F54" i="4"/>
  <c r="F53" i="4" s="1"/>
  <c r="F52" i="4"/>
  <c r="F51" i="4"/>
  <c r="F50" i="4"/>
  <c r="F48" i="4"/>
  <c r="F47" i="4"/>
  <c r="F46" i="4"/>
  <c r="F44" i="4"/>
  <c r="F43" i="4"/>
  <c r="F42" i="4"/>
  <c r="F41" i="4"/>
  <c r="F40" i="4"/>
  <c r="F39" i="4"/>
  <c r="F38" i="4"/>
  <c r="F36" i="4"/>
  <c r="F35" i="4" s="1"/>
  <c r="F32" i="4"/>
  <c r="F31" i="4"/>
  <c r="F30" i="4"/>
  <c r="F29" i="4"/>
  <c r="F27" i="4"/>
  <c r="F26" i="4"/>
  <c r="F25" i="4"/>
  <c r="F24" i="4"/>
  <c r="F23" i="4"/>
  <c r="F22" i="4"/>
  <c r="F21" i="4"/>
  <c r="F20" i="4"/>
  <c r="F19" i="4"/>
  <c r="F17" i="4"/>
  <c r="F16" i="4"/>
  <c r="F15" i="4"/>
  <c r="F14" i="4"/>
  <c r="F13" i="4"/>
  <c r="F12" i="4"/>
  <c r="F10" i="4"/>
  <c r="F8" i="4"/>
  <c r="F9" i="4"/>
  <c r="F57" i="4" l="1"/>
  <c r="F28" i="4"/>
  <c r="F66" i="4"/>
  <c r="F18" i="4"/>
  <c r="F37" i="4"/>
  <c r="F45" i="4"/>
  <c r="F7" i="4"/>
  <c r="F11" i="4"/>
  <c r="F49" i="4"/>
  <c r="F75" i="4" l="1"/>
  <c r="E77" i="4" s="1"/>
  <c r="F77" i="4" l="1"/>
  <c r="F76" i="4" s="1"/>
  <c r="E79" i="4"/>
  <c r="F79" i="4" s="1"/>
  <c r="F78" i="4" s="1"/>
  <c r="E81" i="4"/>
  <c r="F81" i="4" s="1"/>
  <c r="F80" i="4" s="1"/>
  <c r="F85" i="4" l="1"/>
  <c r="F82" i="4"/>
  <c r="F84" i="4" l="1"/>
  <c r="D84" i="4" s="1"/>
  <c r="F83" i="4"/>
  <c r="B29" i="5" l="1"/>
  <c r="D83" i="4"/>
</calcChain>
</file>

<file path=xl/sharedStrings.xml><?xml version="1.0" encoding="utf-8"?>
<sst xmlns="http://schemas.openxmlformats.org/spreadsheetml/2006/main" count="255" uniqueCount="197">
  <si>
    <t>Código</t>
  </si>
  <si>
    <t>Ud</t>
  </si>
  <si>
    <t>Resumen</t>
  </si>
  <si>
    <t>CanPres</t>
  </si>
  <si>
    <t/>
  </si>
  <si>
    <t>m2</t>
  </si>
  <si>
    <t>u</t>
  </si>
  <si>
    <t>m</t>
  </si>
  <si>
    <t>ud</t>
  </si>
  <si>
    <t>m²</t>
  </si>
  <si>
    <t>SEÑALIZACIÓN FOTOLUMINISCENTE</t>
  </si>
  <si>
    <t>CONTROL DE CALIDAD</t>
  </si>
  <si>
    <t>GESTIÓN DE RESIDUOS DE DEMOLICIÓN Y CONSTRUCCIÓN</t>
  </si>
  <si>
    <t>SEGURIDAD Y SALUD</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</si>
  <si>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</si>
  <si>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</si>
  <si>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</si>
  <si>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</si>
  <si>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</si>
  <si>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</si>
  <si>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</si>
  <si>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</si>
  <si>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</si>
  <si>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</si>
  <si>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</si>
  <si>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</si>
  <si>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</si>
  <si>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</si>
  <si>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</si>
  <si>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</si>
  <si>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</si>
  <si>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</si>
  <si>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</si>
  <si>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</si>
  <si>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</si>
  <si>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</si>
  <si>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</si>
  <si>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</si>
  <si>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</si>
  <si>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</si>
  <si>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</si>
  <si>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</si>
  <si>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BARRERA FONICA EN FALSO TECHO Y BAJO SUELO TECNICO</t>
  </si>
  <si>
    <t>MAMPARA CIEGA</t>
  </si>
  <si>
    <t>MONTAJE MAMPARA RECUPERADA</t>
  </si>
  <si>
    <t>GUARNECIDO Y ENLUCIDO YESO</t>
  </si>
  <si>
    <t>PAVIMENTOS</t>
  </si>
  <si>
    <t>MONTAJE BALDOSAS SUELO TÉCNICO RECUP</t>
  </si>
  <si>
    <t>FALSOS TECHOS</t>
  </si>
  <si>
    <t>FALSO TECHO LISO DE CARTÓN YESO SUSPENDIDO</t>
  </si>
  <si>
    <t>VINILO ADHESIVO CON IMPRESIÓN DIGITAL</t>
  </si>
  <si>
    <t>CARPINTERÍA Y CERRAJERÍA</t>
  </si>
  <si>
    <t>DESPLAZAMIENTO DE MECANISMOS</t>
  </si>
  <si>
    <t>CLIMATIZACIÓN Y VENTILACIÓN</t>
  </si>
  <si>
    <t>CABLEADO ESTRUCTURADO</t>
  </si>
  <si>
    <t>Importe Unitario Ofertado</t>
  </si>
  <si>
    <t>Total Ofertado</t>
  </si>
  <si>
    <t>DF +TRAMITACIONES ADMINISTRATIVAS</t>
  </si>
  <si>
    <t>DECLARACIÓN RESPONSABLE</t>
  </si>
  <si>
    <t>CERTIFICADO FINAL DE OBRA</t>
  </si>
  <si>
    <t>ACTA DE RECEPCIÓN DE OBRA</t>
  </si>
  <si>
    <t>ACTUACIONES PREVIAS</t>
  </si>
  <si>
    <t>DESPEJE, DESPLAZAMIENTO Y/O RETIRADA DE MOBILIARIO</t>
  </si>
  <si>
    <t>PROTECCIÓN MOBILIARIO EXISTENTE</t>
  </si>
  <si>
    <t>PROTECCIÓN DEL PAVIMENTO</t>
  </si>
  <si>
    <t>TAPADO DE DETECTORES EXISTENTES</t>
  </si>
  <si>
    <t>TAPADO DE VIGAS FRÍAS</t>
  </si>
  <si>
    <t>DEMOLICIONES Y DESMONTAJES</t>
  </si>
  <si>
    <t>DESMONTAJE MAMPARA CON O SIN RECUPERACIÓN</t>
  </si>
  <si>
    <t>DESMONTAJE PUERTA CON O SIN RECUPERACIÓN</t>
  </si>
  <si>
    <t>DEMOLICIÓN FALSO TECHO</t>
  </si>
  <si>
    <t>DESMONTAJE RODAPIE CON O SIN RECUPERACIÓN</t>
  </si>
  <si>
    <t>DESMONTAJE DE LUMINARIAS</t>
  </si>
  <si>
    <t>DESMONTAJE DE SONDA DE TEMPERATURA</t>
  </si>
  <si>
    <t>DESMONTAJE DE MECANISMOS</t>
  </si>
  <si>
    <t>ALBAÑILERÍA, CERRAMIENTOS Y DIVISIONES</t>
  </si>
  <si>
    <t>MÓDULOS TÉCNICOS EN MAMPARAS</t>
  </si>
  <si>
    <t>BALDOSAS SUELO TÉCNICO SIMILAR AL EXISTENTE</t>
  </si>
  <si>
    <t>RODAPIÉ PVC EXPANDIDO 100 MM</t>
  </si>
  <si>
    <t>PLETINA SOBRE SUELO TECNICO</t>
  </si>
  <si>
    <t>SUELO TÉCNICO REGISTRABLE ESTRATIFICADO</t>
  </si>
  <si>
    <t>MONTAJE DE SUELO TECNICO ESTRATIFICADO RECUPERADO</t>
  </si>
  <si>
    <t>CAJEADO/PERFORACIÓN Y EMBELLECEDOR</t>
  </si>
  <si>
    <t>MONTAJE DE PLACAS RETIRADAS Y ACOPIADAS</t>
  </si>
  <si>
    <t>PLACAS DE FALSO TECHO</t>
  </si>
  <si>
    <t>PINTURA Y ACABADOS</t>
  </si>
  <si>
    <t>ELECTRICIDAD Y ALUMBRADO</t>
  </si>
  <si>
    <t>COLOCACIÓN DE REGLETA ALARGADERA</t>
  </si>
  <si>
    <t>MONTAJE DE LUMINARIA RECUPERADA</t>
  </si>
  <si>
    <t>LATIGUILLOS CABLEADO ESTRUCTURADO</t>
  </si>
  <si>
    <t>SONDA DE TEMPERATURA</t>
  </si>
  <si>
    <t>LIMPIEZA Y PUESTA A PUNTO DE VIGAS FRÍAS</t>
  </si>
  <si>
    <t>PROTECCIÓN CONTRA INCENDIOS</t>
  </si>
  <si>
    <t>C_RBD_00_03</t>
  </si>
  <si>
    <t>C_RBD_00_04</t>
  </si>
  <si>
    <t>C_RBD_01</t>
  </si>
  <si>
    <t>C_RBD_01_02</t>
  </si>
  <si>
    <t>C_RBD_01_03</t>
  </si>
  <si>
    <t>C_RBD_01_04</t>
  </si>
  <si>
    <t>C_RBD_01_05</t>
  </si>
  <si>
    <t>C_RBD_01_06</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</si>
  <si>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</si>
  <si>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C_RBD_00</t>
  </si>
  <si>
    <t>C_RBD_00_01</t>
  </si>
  <si>
    <t>C_RBD_01_07</t>
  </si>
  <si>
    <t>C_RBD_02</t>
  </si>
  <si>
    <t>C_RBD_02_01</t>
  </si>
  <si>
    <t>C_RBD_02_02</t>
  </si>
  <si>
    <t>C_RBD_02_03</t>
  </si>
  <si>
    <t>C_RBD_02_04</t>
  </si>
  <si>
    <t>C_RBD_02_05</t>
  </si>
  <si>
    <t>C_RBD_02_06</t>
  </si>
  <si>
    <t>C_RBD_02_07</t>
  </si>
  <si>
    <t>C_RBD_02_08</t>
  </si>
  <si>
    <t>C_RBD_02_09</t>
  </si>
  <si>
    <t>C_RBD_03</t>
  </si>
  <si>
    <t>C_RBD_03_01</t>
  </si>
  <si>
    <t>C_RBD_03_02</t>
  </si>
  <si>
    <t>C_RBD_03_03</t>
  </si>
  <si>
    <t>C_RBD_03_04</t>
  </si>
  <si>
    <t>C_RBD_03_05</t>
  </si>
  <si>
    <t>C_RBD_04</t>
  </si>
  <si>
    <t>C_RBD_04_01</t>
  </si>
  <si>
    <t>C_RBD_05</t>
  </si>
  <si>
    <t>C_RBD_05_01</t>
  </si>
  <si>
    <t>C_RBD_05_02</t>
  </si>
  <si>
    <t>C_RBD_05_03</t>
  </si>
  <si>
    <t>C_RBD_05_04</t>
  </si>
  <si>
    <t>C_RBD_05_05</t>
  </si>
  <si>
    <t>C_RBD_05_06</t>
  </si>
  <si>
    <t>C_RBD_05_07</t>
  </si>
  <si>
    <t>C_RBD_06</t>
  </si>
  <si>
    <t>C_RBD_06_01</t>
  </si>
  <si>
    <t>C_RBD_06_02</t>
  </si>
  <si>
    <t>C_RBD_06_03</t>
  </si>
  <si>
    <t>C_RBD_07</t>
  </si>
  <si>
    <t>C_RBD_07_01</t>
  </si>
  <si>
    <t>C_RBD_07_02</t>
  </si>
  <si>
    <t>C_RBD_07_03</t>
  </si>
  <si>
    <t>C_RBD_08</t>
  </si>
  <si>
    <t>C_RBD_08_01</t>
  </si>
  <si>
    <t>C_RBD_09</t>
  </si>
  <si>
    <t>C_RBD_09_01</t>
  </si>
  <si>
    <t>LINEA ELECTRICA RZ1 0,6/1KV 3G2_5 mm2_</t>
  </si>
  <si>
    <t>C_RBD_09_02</t>
  </si>
  <si>
    <t>C_RBD_09_03</t>
  </si>
  <si>
    <t>C_RBD_09_04</t>
  </si>
  <si>
    <t>C_RBD_10</t>
  </si>
  <si>
    <t>C_RBD_10_01</t>
  </si>
  <si>
    <t>C_RBD_11</t>
  </si>
  <si>
    <t>C_RBD_11_01</t>
  </si>
  <si>
    <t>C_RBD_11_02</t>
  </si>
  <si>
    <t>C_RBD_12</t>
  </si>
  <si>
    <t>C_RBD_12_01</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</si>
  <si>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</si>
  <si>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t>suma capítulos 1-12</t>
  </si>
  <si>
    <t>CONTROL DE CALIDAD (1%)</t>
  </si>
  <si>
    <t>GESTIÓN DE RESIDUOS (3%)</t>
  </si>
  <si>
    <t>SEGURIDAD Y SALUD (2%)</t>
  </si>
  <si>
    <t>C_RBD_13</t>
  </si>
  <si>
    <t>C_RBD_13_01</t>
  </si>
  <si>
    <t>C_RBD_14</t>
  </si>
  <si>
    <t>C_RBD_14_01</t>
  </si>
  <si>
    <t>C_RBD_15</t>
  </si>
  <si>
    <t>C_RBD_15_01</t>
  </si>
  <si>
    <t>Expediente n.º S/05885/2025</t>
  </si>
  <si>
    <t>TOTAL OFERTADO</t>
  </si>
  <si>
    <t xml:space="preserve">“Obras despachos y remodelación set de grabación en Cataluña " </t>
  </si>
  <si>
    <t>S-05885-2025 - Obras despachos y remodelación set de grabación en Cataluña</t>
  </si>
  <si>
    <t>DESCUELGUE Y RECOLOCACIÓN INSTALACIONES EN F.T.</t>
  </si>
  <si>
    <t>DESMONTAJE PLACAS FALSO TECHO CON O SIN RECUP.</t>
  </si>
  <si>
    <t>DESMONTAJE CON O SIN RECUP. SUELO TECNICO</t>
  </si>
  <si>
    <t>MAMPARA ALUMINIO DOBLE DE VIDRIO</t>
  </si>
  <si>
    <t>RELLENO FIBRA ENTRE BARRERAS FONICAS EN FALSO TECHO Y BAJO SUELO TECNICO</t>
  </si>
  <si>
    <t>C_RBD_03_06</t>
  </si>
  <si>
    <t>PINTURA PLÁSTICA SOBRE PARAMENTOS PREVIAMENTE PINTADOS</t>
  </si>
  <si>
    <t>PLACA SEÑALIZACIÓN PARA SALAS 360x120 mm.</t>
  </si>
  <si>
    <t>PUERTA LISA SUELO/TECHO 1H 925x2600</t>
  </si>
  <si>
    <t>PUERTA MAMPARA ALUMINIO DOBLE VIDRIO</t>
  </si>
  <si>
    <t>COLOCACIÓN PUERTA RECUPERADA</t>
  </si>
  <si>
    <t>MONTAJE DE MECANISMOS</t>
  </si>
  <si>
    <t>C_RBD_09_05</t>
  </si>
  <si>
    <t>C_RBD_09_06</t>
  </si>
  <si>
    <t>DESCONEXIÓN EQUIPO DE CLIMATIZACIÓN</t>
  </si>
  <si>
    <t>C_RBD_11_03</t>
  </si>
  <si>
    <t>DETECTOR DE INCENDIOS</t>
  </si>
  <si>
    <t>REPROGRAMACION CENTRAL</t>
  </si>
  <si>
    <t>CUELGUE TEMPORAL Y RE-COLOCACIÓN DETECTOR</t>
  </si>
  <si>
    <t>C_RBD_12_02</t>
  </si>
  <si>
    <t>C_RBD_12_03</t>
  </si>
  <si>
    <t>C_RBD_12_04</t>
  </si>
  <si>
    <t>C_RBD_08_02</t>
  </si>
  <si>
    <t>C_RBD_08_03</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</si>
  <si>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</si>
  <si>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08. En caso de incluirse alguna partida con importe cero se considerará ofertada SIN COSTE para CRTVE.</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</si>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</sst>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70C0"/>
      <name val="Calibri"/>
      <family val="2"/>
      <scheme val="minor"/>
    </font>
    <font>
      <b/>
      <sz val="8"/>
      <color rgb="FF0070C0"/>
      <name val="Calibri"/>
      <family val="2"/>
      <scheme val="minor"/>
    </font>
    <font>
      <sz val="8"/>
      <color rgb="FF0070C0"/>
      <name val="Calibri"/>
      <family val="2"/>
      <scheme val="minor"/>
    </font>
    <font>
      <b/>
      <i/>
      <sz val="9"/>
      <color theme="1"/>
      <name val="Calibri"/>
      <family val="2"/>
      <scheme val="minor"/>
    </font>
    <font>
      <b/>
      <sz val="10"/>
      <color rgb="FF000000"/>
      <name val="Calibri"/>
      <family val="2"/>
      <scheme val="minor"/>
    </font>
    <font>
      <b/>
      <sz val="10"/>
      <color rgb="FF808080"/>
      <name val="Calibri"/>
      <family val="2"/>
      <scheme val="minor"/>
    </font>
    <font>
      <i/>
      <sz val="10"/>
      <color rgb="FF000000"/>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0F0F0"/>
        <bgColor indexed="64"/>
      </patternFill>
    </fill>
    <fill>
      <patternFill patternType="solid">
        <fgColor rgb="FFFF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02">
    <xf numFmtId="0" fontId="0" fillId="0" borderId="0" xfId="0"/>
    <xf numFmtId="0" fontId="0" fillId="0" borderId="0" xfId="0" applyProtection="1"/>
    <xf numFmtId="0" fontId="0" fillId="0" borderId="0" xfId="0" applyBorder="1" applyProtection="1"/>
    <xf numFmtId="0" fontId="13" fillId="0" borderId="9" xfId="0" applyFont="1" applyBorder="1" applyAlignment="1" applyProtection="1">
      <alignment horizontal="left" vertical="center" wrapText="1"/>
    </xf>
    <xf numFmtId="0" fontId="13" fillId="0" borderId="3" xfId="0" applyFont="1" applyBorder="1" applyAlignment="1" applyProtection="1">
      <alignment horizontal="left" vertical="center" wrapText="1"/>
    </xf>
    <xf numFmtId="0" fontId="0" fillId="0" borderId="0" xfId="0" applyBorder="1" applyAlignment="1" applyProtection="1">
      <alignment vertical="top"/>
    </xf>
    <xf numFmtId="0" fontId="0" fillId="0" borderId="0" xfId="0" applyAlignment="1" applyProtection="1">
      <alignment vertical="top"/>
    </xf>
    <xf numFmtId="0" fontId="16" fillId="0" borderId="0" xfId="0" applyFont="1" applyProtection="1"/>
    <xf numFmtId="0" fontId="1"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9" fillId="0" borderId="0" xfId="0" applyFont="1" applyAlignment="1" applyProtection="1">
      <alignment horizontal="left" vertical="top"/>
    </xf>
    <xf numFmtId="0" fontId="0" fillId="3"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1" fillId="0" borderId="0" xfId="0" applyFont="1" applyProtection="1"/>
    <xf numFmtId="0" fontId="1"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49" fontId="4" fillId="2" borderId="3" xfId="0" applyNumberFormat="1" applyFont="1" applyFill="1" applyBorder="1" applyAlignment="1" applyProtection="1">
      <alignment vertical="top" wrapText="1"/>
    </xf>
    <xf numFmtId="49" fontId="6" fillId="0" borderId="3" xfId="0" applyNumberFormat="1" applyFont="1" applyBorder="1" applyAlignment="1" applyProtection="1">
      <alignment vertical="top" wrapText="1"/>
    </xf>
    <xf numFmtId="0" fontId="6" fillId="0" borderId="1" xfId="0" applyFont="1" applyBorder="1" applyAlignment="1" applyProtection="1">
      <alignment vertical="top"/>
    </xf>
    <xf numFmtId="49" fontId="4" fillId="0" borderId="3" xfId="0" applyNumberFormat="1" applyFont="1" applyFill="1" applyBorder="1" applyAlignment="1" applyProtection="1">
      <alignment vertical="top" wrapText="1"/>
    </xf>
    <xf numFmtId="0" fontId="6" fillId="0" borderId="2" xfId="0" applyFont="1" applyFill="1" applyBorder="1" applyAlignment="1" applyProtection="1">
      <alignment vertical="top"/>
    </xf>
    <xf numFmtId="0" fontId="0" fillId="0" borderId="2" xfId="0" applyFill="1" applyBorder="1" applyProtection="1"/>
    <xf numFmtId="49" fontId="23" fillId="0" borderId="3" xfId="0" applyNumberFormat="1" applyFont="1" applyBorder="1" applyAlignment="1" applyProtection="1">
      <alignment horizontal="right" vertical="top" wrapText="1"/>
    </xf>
    <xf numFmtId="0" fontId="3" fillId="0" borderId="1" xfId="0" applyFont="1" applyBorder="1" applyAlignment="1" applyProtection="1">
      <alignment horizontal="center" vertical="top" wrapText="1"/>
    </xf>
    <xf numFmtId="0" fontId="1" fillId="6"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0" fontId="0" fillId="0" borderId="0" xfId="0" applyAlignment="1" applyProtection="1">
      <alignment horizontal="center" vertical="top"/>
    </xf>
    <xf numFmtId="0" fontId="0" fillId="3" borderId="12"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8" fillId="0" borderId="0" xfId="0" applyFont="1" applyAlignment="1" applyProtection="1">
      <alignment horizontal="center" vertical="top"/>
    </xf>
    <xf numFmtId="49" fontId="6" fillId="0" borderId="1" xfId="0" applyNumberFormat="1" applyFont="1" applyBorder="1" applyAlignment="1" applyProtection="1">
      <alignment horizontal="center" vertical="top"/>
    </xf>
    <xf numFmtId="4" fontId="6" fillId="0" borderId="1" xfId="0" applyNumberFormat="1" applyFont="1" applyFill="1" applyBorder="1" applyAlignment="1" applyProtection="1">
      <alignment horizontal="center" vertical="top"/>
    </xf>
    <xf numFmtId="4" fontId="10" fillId="3" borderId="1" xfId="0" applyNumberFormat="1" applyFont="1" applyFill="1" applyBorder="1" applyAlignment="1" applyProtection="1">
      <alignment horizontal="center" vertical="top"/>
    </xf>
    <xf numFmtId="49" fontId="4" fillId="2" borderId="1" xfId="0" applyNumberFormat="1" applyFont="1" applyFill="1" applyBorder="1" applyAlignment="1" applyProtection="1">
      <alignment horizontal="center" vertical="top"/>
    </xf>
    <xf numFmtId="3" fontId="5" fillId="2" borderId="3" xfId="0" applyNumberFormat="1" applyFont="1" applyFill="1" applyBorder="1" applyAlignment="1" applyProtection="1">
      <alignment horizontal="center" vertical="top"/>
    </xf>
    <xf numFmtId="4" fontId="5" fillId="2" borderId="3" xfId="0" applyNumberFormat="1" applyFont="1" applyFill="1" applyBorder="1" applyAlignment="1" applyProtection="1">
      <alignment horizontal="center" vertical="top"/>
    </xf>
    <xf numFmtId="3" fontId="22" fillId="0" borderId="3" xfId="0" applyNumberFormat="1" applyFont="1" applyBorder="1" applyAlignment="1" applyProtection="1">
      <alignment horizontal="center" vertical="top"/>
    </xf>
    <xf numFmtId="3" fontId="22" fillId="0" borderId="4" xfId="0" applyNumberFormat="1" applyFont="1" applyBorder="1" applyAlignment="1" applyProtection="1">
      <alignment horizontal="center" vertical="top"/>
    </xf>
    <xf numFmtId="4" fontId="24" fillId="5" borderId="2" xfId="0" applyNumberFormat="1" applyFont="1" applyFill="1" applyBorder="1" applyAlignment="1" applyProtection="1">
      <alignment horizontal="center" vertical="top"/>
    </xf>
    <xf numFmtId="4" fontId="24" fillId="5" borderId="1" xfId="0" applyNumberFormat="1" applyFont="1" applyFill="1" applyBorder="1" applyAlignment="1" applyProtection="1">
      <alignment horizontal="center" vertical="top"/>
    </xf>
    <xf numFmtId="4" fontId="23" fillId="2" borderId="3" xfId="0" applyNumberFormat="1" applyFont="1" applyFill="1" applyBorder="1" applyAlignment="1" applyProtection="1">
      <alignment horizontal="center" vertical="top"/>
    </xf>
    <xf numFmtId="49" fontId="4" fillId="0" borderId="3" xfId="0" applyNumberFormat="1" applyFont="1" applyFill="1" applyBorder="1" applyAlignment="1" applyProtection="1">
      <alignment horizontal="center" vertical="top" wrapText="1"/>
    </xf>
    <xf numFmtId="3" fontId="6" fillId="0" borderId="3" xfId="0" applyNumberFormat="1" applyFont="1" applyFill="1" applyBorder="1" applyAlignment="1" applyProtection="1">
      <alignment horizontal="center" vertical="top"/>
    </xf>
    <xf numFmtId="4" fontId="5" fillId="0" borderId="3" xfId="0" applyNumberFormat="1" applyFont="1" applyFill="1" applyBorder="1" applyAlignment="1" applyProtection="1">
      <alignment horizontal="center" vertical="top"/>
    </xf>
    <xf numFmtId="0" fontId="13" fillId="0" borderId="9" xfId="0" applyFont="1" applyBorder="1" applyAlignment="1" applyProtection="1">
      <alignment horizontal="center" vertical="center" wrapText="1"/>
    </xf>
    <xf numFmtId="10" fontId="15" fillId="3" borderId="10" xfId="0" applyNumberFormat="1" applyFont="1" applyFill="1" applyBorder="1" applyAlignment="1" applyProtection="1">
      <alignment horizontal="center" vertical="center"/>
    </xf>
    <xf numFmtId="2" fontId="15" fillId="3" borderId="11" xfId="0" applyNumberFormat="1" applyFont="1" applyFill="1" applyBorder="1" applyAlignment="1" applyProtection="1">
      <alignment horizontal="center" vertical="center"/>
      <protection locked="0"/>
    </xf>
    <xf numFmtId="4" fontId="4" fillId="3" borderId="1" xfId="0" applyNumberFormat="1" applyFont="1" applyFill="1" applyBorder="1" applyAlignment="1" applyProtection="1">
      <alignment horizontal="center" vertical="top"/>
      <protection locked="0"/>
    </xf>
    <xf numFmtId="2" fontId="15" fillId="3" borderId="4" xfId="0" applyNumberFormat="1" applyFont="1" applyFill="1" applyBorder="1" applyAlignment="1" applyProtection="1">
      <alignment horizontal="center" vertical="center"/>
      <protection locked="0"/>
    </xf>
    <xf numFmtId="0" fontId="13" fillId="0" borderId="3" xfId="0" applyFont="1" applyBorder="1" applyAlignment="1" applyProtection="1">
      <alignment horizontal="center" vertical="center" wrapText="1"/>
    </xf>
    <xf numFmtId="0" fontId="6" fillId="0" borderId="3" xfId="0" applyFont="1" applyFill="1" applyBorder="1" applyAlignment="1" applyProtection="1">
      <alignment horizontal="center"/>
    </xf>
    <xf numFmtId="4" fontId="4" fillId="3" borderId="1" xfId="0" applyNumberFormat="1" applyFont="1" applyFill="1" applyBorder="1" applyAlignment="1" applyProtection="1">
      <alignment horizontal="center"/>
    </xf>
    <xf numFmtId="0" fontId="8" fillId="0" borderId="0" xfId="0" applyFont="1" applyAlignment="1" applyProtection="1">
      <alignment horizontal="center"/>
    </xf>
    <xf numFmtId="4" fontId="0" fillId="0" borderId="0" xfId="0" applyNumberFormat="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center"/>
    </xf>
    <xf numFmtId="0" fontId="26" fillId="2" borderId="1" xfId="0" applyFont="1" applyFill="1" applyBorder="1" applyAlignment="1">
      <alignment horizontal="left" vertical="center"/>
    </xf>
    <xf numFmtId="0" fontId="27" fillId="2" borderId="1" xfId="0" applyFont="1" applyFill="1" applyBorder="1" applyAlignment="1">
      <alignment horizontal="center" vertical="center"/>
    </xf>
    <xf numFmtId="4" fontId="27" fillId="2" borderId="1" xfId="0" applyNumberFormat="1" applyFont="1" applyFill="1" applyBorder="1" applyAlignment="1">
      <alignment horizontal="center" vertical="center"/>
    </xf>
    <xf numFmtId="4" fontId="1" fillId="2" borderId="1" xfId="0" applyNumberFormat="1" applyFont="1" applyFill="1" applyBorder="1" applyAlignment="1">
      <alignment horizontal="center" vertical="center"/>
    </xf>
    <xf numFmtId="0" fontId="28" fillId="7" borderId="1" xfId="0" applyFont="1" applyFill="1" applyBorder="1" applyAlignment="1">
      <alignment horizontal="left" vertical="center"/>
    </xf>
    <xf numFmtId="0" fontId="28" fillId="8" borderId="1" xfId="0" applyFont="1" applyFill="1" applyBorder="1" applyAlignment="1">
      <alignment horizontal="left" vertical="center"/>
    </xf>
    <xf numFmtId="4" fontId="6" fillId="3" borderId="1" xfId="0" applyNumberFormat="1" applyFont="1" applyFill="1" applyBorder="1" applyAlignment="1" applyProtection="1">
      <alignment horizontal="center" vertical="top"/>
    </xf>
    <xf numFmtId="4" fontId="6" fillId="3" borderId="1" xfId="0" applyNumberFormat="1" applyFont="1" applyFill="1" applyBorder="1" applyAlignment="1" applyProtection="1">
      <alignment horizontal="center" vertical="top"/>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2" fillId="0" borderId="0" xfId="0" applyFont="1" applyAlignment="1" applyProtection="1">
      <alignment horizontal="center" vertical="top" wrapText="1"/>
    </xf>
    <xf numFmtId="0" fontId="18"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7" xfId="0" applyFont="1" applyBorder="1" applyAlignment="1" applyProtection="1">
      <alignment horizontal="left" vertical="top" wrapText="1"/>
    </xf>
    <xf numFmtId="0" fontId="12"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28" fillId="8" borderId="3" xfId="0" applyFont="1" applyFill="1" applyBorder="1" applyAlignment="1">
      <alignment horizontal="left" vertical="center"/>
    </xf>
    <xf numFmtId="4" fontId="6" fillId="3" borderId="3" xfId="0" applyNumberFormat="1" applyFont="1" applyFill="1" applyBorder="1" applyAlignment="1" applyProtection="1">
      <alignment horizontal="center" vertical="top"/>
    </xf>
    <xf numFmtId="4" fontId="6" fillId="3" borderId="4" xfId="0" applyNumberFormat="1" applyFont="1" applyFill="1" applyBorder="1" applyAlignment="1" applyProtection="1">
      <alignment horizontal="center" vertical="top"/>
      <protection locked="0"/>
    </xf>
    <xf numFmtId="0" fontId="10"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888546</xdr:colOff>
      <xdr:row>7</xdr:row>
      <xdr:rowOff>50346</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70" zoomScaleNormal="70" workbookViewId="0">
      <pane ySplit="9" topLeftCell="A11" activePane="bottomLeft" state="frozen"/>
      <selection pane="bottomLeft" activeCell="C55" sqref="C55:G55"/>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82" t="s">
        <v>17</v>
      </c>
      <c r="B2" s="82"/>
      <c r="C2" s="82"/>
      <c r="D2" s="82"/>
      <c r="E2" s="82"/>
      <c r="F2" s="82"/>
      <c r="G2" s="82"/>
      <c r="H2" s="82"/>
      <c r="I2" s="82"/>
    </row>
    <row r="5" spans="1:9" x14ac:dyDescent="0.4">
      <c r="D5" s="7"/>
      <c r="E5" s="7"/>
      <c r="F5" s="8"/>
      <c r="G5" s="8"/>
      <c r="H5" s="8"/>
      <c r="I5" s="9" t="s">
        <v>167</v>
      </c>
    </row>
    <row r="6" spans="1:9" x14ac:dyDescent="0.4">
      <c r="D6" s="7"/>
      <c r="E6" s="7"/>
      <c r="F6" s="8"/>
      <c r="G6" s="8"/>
      <c r="H6" s="8"/>
      <c r="I6" s="9"/>
    </row>
    <row r="7" spans="1:9" x14ac:dyDescent="0.4">
      <c r="D7" s="7"/>
      <c r="E7" s="7"/>
      <c r="F7" s="8"/>
      <c r="G7" s="8"/>
      <c r="H7" s="8"/>
      <c r="I7" s="10" t="s">
        <v>165</v>
      </c>
    </row>
    <row r="8" spans="1:9" ht="25" customHeight="1" x14ac:dyDescent="0.4"/>
    <row r="9" spans="1:9" ht="18.45" x14ac:dyDescent="0.5">
      <c r="A9" s="83" t="s">
        <v>18</v>
      </c>
      <c r="B9" s="83"/>
      <c r="C9" s="83"/>
      <c r="D9" s="83"/>
      <c r="E9" s="83"/>
      <c r="F9" s="83"/>
      <c r="G9" s="83"/>
      <c r="H9" s="83"/>
      <c r="I9" s="83"/>
    </row>
    <row r="10" spans="1:9" ht="15" customHeight="1" x14ac:dyDescent="0.4"/>
    <row r="11" spans="1:9" ht="15" customHeight="1" x14ac:dyDescent="0.4"/>
    <row r="12" spans="1:9" x14ac:dyDescent="0.4">
      <c r="A12" s="6" t="s">
        <v>19</v>
      </c>
      <c r="B12" s="84"/>
      <c r="C12" s="84"/>
      <c r="D12" s="84"/>
      <c r="E12" s="84"/>
      <c r="F12" s="80" t="s">
        <v>20</v>
      </c>
      <c r="G12" s="80"/>
      <c r="H12" s="80"/>
      <c r="I12" s="11"/>
    </row>
    <row r="13" spans="1:9" x14ac:dyDescent="0.4">
      <c r="A13" s="85" t="s">
        <v>21</v>
      </c>
      <c r="B13" s="85"/>
      <c r="C13" s="85"/>
      <c r="D13" s="85"/>
      <c r="E13" s="85"/>
      <c r="F13" s="85"/>
      <c r="G13" s="85"/>
      <c r="H13" s="85"/>
      <c r="I13" s="12"/>
    </row>
    <row r="14" spans="1:9" x14ac:dyDescent="0.4">
      <c r="A14" s="13"/>
      <c r="B14" s="13"/>
      <c r="C14" s="13"/>
      <c r="D14" s="13"/>
      <c r="E14" s="13"/>
      <c r="F14" s="13"/>
      <c r="G14" s="13"/>
      <c r="H14" s="13"/>
      <c r="I14" s="12"/>
    </row>
    <row r="15" spans="1:9" x14ac:dyDescent="0.4">
      <c r="A15" s="6" t="s">
        <v>22</v>
      </c>
      <c r="B15" s="6"/>
      <c r="C15" s="14"/>
      <c r="D15" s="80" t="s">
        <v>23</v>
      </c>
      <c r="E15" s="80"/>
      <c r="F15" s="81"/>
      <c r="G15" s="81"/>
      <c r="H15" s="81"/>
      <c r="I15" s="81"/>
    </row>
    <row r="16" spans="1:9" x14ac:dyDescent="0.4">
      <c r="B16" s="15"/>
      <c r="C16" s="15" t="s">
        <v>24</v>
      </c>
      <c r="D16" s="15"/>
      <c r="E16" s="15"/>
      <c r="F16" s="15" t="s">
        <v>25</v>
      </c>
      <c r="G16" s="15"/>
      <c r="H16" s="15"/>
      <c r="I16" s="6"/>
    </row>
    <row r="17" spans="1:9" x14ac:dyDescent="0.4">
      <c r="B17" s="15"/>
      <c r="C17" s="15"/>
      <c r="D17" s="15"/>
      <c r="E17" s="15"/>
      <c r="F17" s="15"/>
      <c r="G17" s="15"/>
      <c r="H17" s="15"/>
      <c r="I17" s="6"/>
    </row>
    <row r="18" spans="1:9" x14ac:dyDescent="0.4">
      <c r="A18" s="6" t="s">
        <v>26</v>
      </c>
      <c r="B18" s="11"/>
      <c r="C18" s="80" t="s">
        <v>27</v>
      </c>
      <c r="D18" s="80"/>
      <c r="E18" s="88"/>
      <c r="F18" s="88"/>
      <c r="G18" s="88"/>
      <c r="H18" s="16" t="s">
        <v>28</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29</v>
      </c>
      <c r="B21" s="19"/>
      <c r="C21" s="81"/>
      <c r="D21" s="81"/>
      <c r="E21" s="81"/>
      <c r="F21" s="81"/>
      <c r="G21" s="81"/>
      <c r="H21" s="21" t="s">
        <v>30</v>
      </c>
      <c r="I21" s="17"/>
    </row>
    <row r="22" spans="1:9" s="18" customFormat="1" x14ac:dyDescent="0.4">
      <c r="A22" s="22"/>
      <c r="B22" s="19"/>
      <c r="C22" s="20"/>
      <c r="D22" s="20"/>
      <c r="E22" s="20"/>
      <c r="F22" s="20"/>
      <c r="G22" s="20"/>
      <c r="H22" s="21"/>
      <c r="I22" s="16"/>
    </row>
    <row r="23" spans="1:9" x14ac:dyDescent="0.4">
      <c r="A23" s="6" t="s">
        <v>31</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89" t="s">
        <v>32</v>
      </c>
      <c r="B25" s="89"/>
      <c r="C25" s="89"/>
      <c r="D25" s="89"/>
      <c r="E25" s="89"/>
      <c r="F25" s="89"/>
      <c r="G25" s="89"/>
      <c r="H25" s="89"/>
      <c r="I25" s="6"/>
    </row>
    <row r="26" spans="1:9" ht="15" customHeight="1" x14ac:dyDescent="0.4">
      <c r="A26" s="6"/>
      <c r="B26" s="6"/>
      <c r="C26" s="6"/>
      <c r="D26" s="6"/>
      <c r="E26" s="6"/>
      <c r="F26" s="6"/>
      <c r="G26" s="6"/>
      <c r="H26" s="6"/>
      <c r="I26" s="6"/>
    </row>
    <row r="27" spans="1:9" ht="15" customHeight="1" x14ac:dyDescent="0.4">
      <c r="A27" s="6" t="s">
        <v>33</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34</v>
      </c>
      <c r="B29" s="90" t="str">
        <f>+IF('Anexo I Tabla Desglose Precio'!F85&lt;=28713.25,'Anexo I Tabla Desglose Precio'!F85,"ERROR: no debe superar 28713,25")</f>
        <v>ERROR: no debe superar 28713,25</v>
      </c>
      <c r="C29" s="91"/>
      <c r="D29" s="6" t="s">
        <v>35</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86" t="s">
        <v>36</v>
      </c>
      <c r="B33" s="86"/>
      <c r="C33" s="86"/>
      <c r="D33" s="86"/>
      <c r="E33" s="86"/>
      <c r="F33" s="86"/>
      <c r="G33" s="86"/>
      <c r="H33" s="86"/>
      <c r="I33" s="6"/>
    </row>
    <row r="34" spans="1:9" ht="27" customHeight="1" x14ac:dyDescent="0.4">
      <c r="A34" s="6"/>
      <c r="B34" s="6"/>
      <c r="C34" s="6"/>
      <c r="D34" s="6"/>
      <c r="E34" s="6"/>
      <c r="F34" s="6"/>
      <c r="G34" s="6"/>
      <c r="H34" s="6"/>
      <c r="I34" s="6"/>
    </row>
    <row r="35" spans="1:9" ht="27" customHeight="1" x14ac:dyDescent="0.4">
      <c r="A35" s="86" t="s">
        <v>37</v>
      </c>
      <c r="B35" s="86"/>
      <c r="C35" s="86"/>
      <c r="D35" s="86"/>
      <c r="E35" s="86"/>
      <c r="F35" s="86"/>
      <c r="G35" s="86"/>
      <c r="H35" s="86"/>
      <c r="I35" s="6"/>
    </row>
    <row r="36" spans="1:9" ht="27" customHeight="1" x14ac:dyDescent="0.4">
      <c r="A36" s="6"/>
      <c r="B36" s="6"/>
      <c r="C36" s="6"/>
      <c r="D36" s="6"/>
      <c r="E36" s="6"/>
      <c r="F36" s="6"/>
      <c r="G36" s="6"/>
      <c r="H36" s="6"/>
      <c r="I36" s="6"/>
    </row>
    <row r="37" spans="1:9" ht="27" customHeight="1" x14ac:dyDescent="0.4">
      <c r="A37" s="86" t="s">
        <v>38</v>
      </c>
      <c r="B37" s="86"/>
      <c r="C37" s="86"/>
      <c r="D37" s="86"/>
      <c r="E37" s="86"/>
      <c r="F37" s="86"/>
      <c r="G37" s="86"/>
      <c r="H37" s="86"/>
      <c r="I37" s="6"/>
    </row>
    <row r="38" spans="1:9" ht="27" customHeight="1" x14ac:dyDescent="0.4">
      <c r="A38" s="6"/>
      <c r="B38" s="6"/>
      <c r="C38" s="6"/>
      <c r="D38" s="6"/>
      <c r="E38" s="6"/>
      <c r="F38" s="6"/>
      <c r="G38" s="6"/>
      <c r="H38" s="6"/>
      <c r="I38" s="6"/>
    </row>
    <row r="39" spans="1:9" ht="43.5" customHeight="1" x14ac:dyDescent="0.4">
      <c r="A39" s="86" t="s">
        <v>39</v>
      </c>
      <c r="B39" s="86"/>
      <c r="C39" s="86"/>
      <c r="D39" s="86"/>
      <c r="E39" s="86"/>
      <c r="F39" s="86"/>
      <c r="G39" s="86"/>
      <c r="H39" s="86"/>
      <c r="I39" s="6"/>
    </row>
    <row r="40" spans="1:9" ht="27" customHeight="1" x14ac:dyDescent="0.4">
      <c r="A40" s="24"/>
      <c r="B40" s="24"/>
      <c r="C40" s="24"/>
      <c r="D40" s="24"/>
      <c r="E40" s="24"/>
      <c r="F40" s="24"/>
      <c r="G40" s="24"/>
      <c r="H40" s="24"/>
      <c r="I40" s="6"/>
    </row>
    <row r="41" spans="1:9" x14ac:dyDescent="0.4">
      <c r="A41" s="25" t="s">
        <v>40</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41</v>
      </c>
    </row>
    <row r="55" spans="2:7" x14ac:dyDescent="0.4">
      <c r="B55" s="1" t="s">
        <v>16</v>
      </c>
      <c r="C55" s="87"/>
      <c r="D55" s="87"/>
      <c r="E55" s="87"/>
      <c r="F55" s="87"/>
      <c r="G55" s="87"/>
    </row>
  </sheetData>
  <sheetProtection algorithmName="SHA-512" hashValue="BDlYC+gv3Hr9c5PcSFptwqmEfyvEPxphr4zGNQVrG7/xPWZ6KB90IjMekAm4I7EN8DhKDUYa1PMSH7Kz0j5Akg==" saltValue="IRBdbc87evKayUgSj4lJag=="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94"/>
  <sheetViews>
    <sheetView topLeftCell="A74" zoomScale="70" zoomScaleNormal="70" workbookViewId="0">
      <selection activeCell="C90" sqref="C90"/>
    </sheetView>
  </sheetViews>
  <sheetFormatPr baseColWidth="10" defaultColWidth="11.3828125" defaultRowHeight="14.6" x14ac:dyDescent="0.4"/>
  <cols>
    <col min="1" max="1" width="22.3828125" style="1" customWidth="1"/>
    <col min="2" max="2" width="54.3046875" style="1" customWidth="1"/>
    <col min="3" max="3" width="10.15234375" style="71" customWidth="1"/>
    <col min="4" max="4" width="8.15234375" style="71" bestFit="1" customWidth="1"/>
    <col min="5" max="5" width="11.3046875" style="71" customWidth="1"/>
    <col min="6" max="6" width="13.765625" style="71" customWidth="1"/>
    <col min="7" max="16384" width="11.3828125" style="1"/>
  </cols>
  <sheetData>
    <row r="1" spans="1:6" ht="73.5" customHeight="1" thickBot="1" x14ac:dyDescent="0.45">
      <c r="A1" s="93" t="s">
        <v>101</v>
      </c>
      <c r="B1" s="94"/>
      <c r="C1" s="94"/>
      <c r="D1" s="94"/>
      <c r="E1" s="94"/>
      <c r="F1" s="95"/>
    </row>
    <row r="2" spans="1:6" ht="60" customHeight="1" x14ac:dyDescent="0.4">
      <c r="A2" s="96" t="s">
        <v>15</v>
      </c>
      <c r="B2" s="96"/>
      <c r="C2" s="96"/>
      <c r="D2" s="96"/>
      <c r="E2" s="96"/>
      <c r="F2" s="96"/>
    </row>
    <row r="3" spans="1:6" x14ac:dyDescent="0.4">
      <c r="A3" s="27"/>
      <c r="B3" s="6"/>
      <c r="C3" s="42"/>
      <c r="D3" s="42"/>
      <c r="E3" s="42"/>
      <c r="F3" s="45"/>
    </row>
    <row r="4" spans="1:6" ht="18.45" x14ac:dyDescent="0.4">
      <c r="A4" s="28" t="s">
        <v>168</v>
      </c>
      <c r="B4" s="6"/>
      <c r="C4" s="42"/>
      <c r="D4" s="42"/>
      <c r="E4" s="42"/>
      <c r="F4" s="45"/>
    </row>
    <row r="5" spans="1:6" ht="5.15" customHeight="1" x14ac:dyDescent="0.4">
      <c r="A5" s="28"/>
      <c r="B5" s="6"/>
      <c r="C5" s="42"/>
      <c r="D5" s="42"/>
      <c r="E5" s="42"/>
      <c r="F5" s="45"/>
    </row>
    <row r="6" spans="1:6" ht="36" x14ac:dyDescent="0.4">
      <c r="A6" s="29" t="s">
        <v>0</v>
      </c>
      <c r="B6" s="37" t="s">
        <v>2</v>
      </c>
      <c r="C6" s="29" t="s">
        <v>1</v>
      </c>
      <c r="D6" s="29" t="s">
        <v>3</v>
      </c>
      <c r="E6" s="41" t="s">
        <v>55</v>
      </c>
      <c r="F6" s="40" t="s">
        <v>56</v>
      </c>
    </row>
    <row r="7" spans="1:6" x14ac:dyDescent="0.4">
      <c r="A7" s="72" t="s">
        <v>102</v>
      </c>
      <c r="B7" s="72" t="s">
        <v>57</v>
      </c>
      <c r="C7" s="73"/>
      <c r="D7" s="73"/>
      <c r="E7" s="74"/>
      <c r="F7" s="75">
        <f>SUM(F8:F10)</f>
        <v>0</v>
      </c>
    </row>
    <row r="8" spans="1:6" x14ac:dyDescent="0.4">
      <c r="A8" s="76" t="s">
        <v>103</v>
      </c>
      <c r="B8" s="77" t="s">
        <v>58</v>
      </c>
      <c r="C8" s="78">
        <v>1</v>
      </c>
      <c r="D8" s="78" t="s">
        <v>6</v>
      </c>
      <c r="E8" s="79"/>
      <c r="F8" s="78">
        <f t="shared" ref="F8:F72" si="0">+ROUND(+C8*ROUND(E8,2),2)</f>
        <v>0</v>
      </c>
    </row>
    <row r="9" spans="1:6" x14ac:dyDescent="0.4">
      <c r="A9" s="76" t="s">
        <v>93</v>
      </c>
      <c r="B9" s="77" t="s">
        <v>59</v>
      </c>
      <c r="C9" s="78">
        <v>1</v>
      </c>
      <c r="D9" s="78" t="s">
        <v>6</v>
      </c>
      <c r="E9" s="79"/>
      <c r="F9" s="78">
        <f t="shared" si="0"/>
        <v>0</v>
      </c>
    </row>
    <row r="10" spans="1:6" x14ac:dyDescent="0.4">
      <c r="A10" s="76" t="s">
        <v>94</v>
      </c>
      <c r="B10" s="77" t="s">
        <v>60</v>
      </c>
      <c r="C10" s="78">
        <v>1</v>
      </c>
      <c r="D10" s="78" t="s">
        <v>6</v>
      </c>
      <c r="E10" s="79"/>
      <c r="F10" s="78">
        <f t="shared" si="0"/>
        <v>0</v>
      </c>
    </row>
    <row r="11" spans="1:6" x14ac:dyDescent="0.4">
      <c r="A11" s="72" t="s">
        <v>95</v>
      </c>
      <c r="B11" s="72" t="s">
        <v>61</v>
      </c>
      <c r="C11" s="73"/>
      <c r="D11" s="73"/>
      <c r="E11" s="74"/>
      <c r="F11" s="75">
        <f>SUM(F12:F17)</f>
        <v>0</v>
      </c>
    </row>
    <row r="12" spans="1:6" x14ac:dyDescent="0.4">
      <c r="A12" s="76" t="s">
        <v>96</v>
      </c>
      <c r="B12" s="77" t="s">
        <v>62</v>
      </c>
      <c r="C12" s="78">
        <v>111.2</v>
      </c>
      <c r="D12" s="78" t="s">
        <v>9</v>
      </c>
      <c r="E12" s="79"/>
      <c r="F12" s="78">
        <f t="shared" si="0"/>
        <v>0</v>
      </c>
    </row>
    <row r="13" spans="1:6" x14ac:dyDescent="0.4">
      <c r="A13" s="76" t="s">
        <v>97</v>
      </c>
      <c r="B13" s="77" t="s">
        <v>63</v>
      </c>
      <c r="C13" s="78">
        <v>138.47999999999999</v>
      </c>
      <c r="D13" s="78" t="s">
        <v>9</v>
      </c>
      <c r="E13" s="79"/>
      <c r="F13" s="78">
        <f t="shared" si="0"/>
        <v>0</v>
      </c>
    </row>
    <row r="14" spans="1:6" x14ac:dyDescent="0.4">
      <c r="A14" s="76" t="s">
        <v>98</v>
      </c>
      <c r="B14" s="77" t="s">
        <v>64</v>
      </c>
      <c r="C14" s="78">
        <v>104.44</v>
      </c>
      <c r="D14" s="78" t="s">
        <v>5</v>
      </c>
      <c r="E14" s="79"/>
      <c r="F14" s="78">
        <f t="shared" si="0"/>
        <v>0</v>
      </c>
    </row>
    <row r="15" spans="1:6" x14ac:dyDescent="0.4">
      <c r="A15" s="76" t="s">
        <v>99</v>
      </c>
      <c r="B15" s="77" t="s">
        <v>65</v>
      </c>
      <c r="C15" s="78">
        <v>5</v>
      </c>
      <c r="D15" s="78" t="s">
        <v>6</v>
      </c>
      <c r="E15" s="79"/>
      <c r="F15" s="78">
        <f t="shared" si="0"/>
        <v>0</v>
      </c>
    </row>
    <row r="16" spans="1:6" x14ac:dyDescent="0.4">
      <c r="A16" s="76" t="s">
        <v>100</v>
      </c>
      <c r="B16" s="77" t="s">
        <v>66</v>
      </c>
      <c r="C16" s="78">
        <v>1</v>
      </c>
      <c r="D16" s="78" t="s">
        <v>6</v>
      </c>
      <c r="E16" s="79"/>
      <c r="F16" s="78">
        <f t="shared" si="0"/>
        <v>0</v>
      </c>
    </row>
    <row r="17" spans="1:6" x14ac:dyDescent="0.4">
      <c r="A17" s="76" t="s">
        <v>104</v>
      </c>
      <c r="B17" s="77" t="s">
        <v>169</v>
      </c>
      <c r="C17" s="78">
        <v>39.51</v>
      </c>
      <c r="D17" s="78" t="s">
        <v>5</v>
      </c>
      <c r="E17" s="79"/>
      <c r="F17" s="78">
        <f t="shared" si="0"/>
        <v>0</v>
      </c>
    </row>
    <row r="18" spans="1:6" x14ac:dyDescent="0.4">
      <c r="A18" s="72" t="s">
        <v>105</v>
      </c>
      <c r="B18" s="72" t="s">
        <v>67</v>
      </c>
      <c r="C18" s="73"/>
      <c r="D18" s="73"/>
      <c r="E18" s="74"/>
      <c r="F18" s="75">
        <f>SUM(F19:F27)</f>
        <v>0</v>
      </c>
    </row>
    <row r="19" spans="1:6" x14ac:dyDescent="0.4">
      <c r="A19" s="76" t="s">
        <v>106</v>
      </c>
      <c r="B19" s="77" t="s">
        <v>68</v>
      </c>
      <c r="C19" s="78">
        <v>10.48</v>
      </c>
      <c r="D19" s="78" t="s">
        <v>5</v>
      </c>
      <c r="E19" s="79"/>
      <c r="F19" s="78">
        <f t="shared" si="0"/>
        <v>0</v>
      </c>
    </row>
    <row r="20" spans="1:6" x14ac:dyDescent="0.4">
      <c r="A20" s="76" t="s">
        <v>107</v>
      </c>
      <c r="B20" s="77" t="s">
        <v>69</v>
      </c>
      <c r="C20" s="78">
        <v>7.5</v>
      </c>
      <c r="D20" s="78" t="s">
        <v>5</v>
      </c>
      <c r="E20" s="79"/>
      <c r="F20" s="78">
        <f t="shared" si="0"/>
        <v>0</v>
      </c>
    </row>
    <row r="21" spans="1:6" x14ac:dyDescent="0.4">
      <c r="A21" s="76" t="s">
        <v>108</v>
      </c>
      <c r="B21" s="77" t="s">
        <v>170</v>
      </c>
      <c r="C21" s="78">
        <v>66.66</v>
      </c>
      <c r="D21" s="78" t="s">
        <v>5</v>
      </c>
      <c r="E21" s="79"/>
      <c r="F21" s="78">
        <f t="shared" si="0"/>
        <v>0</v>
      </c>
    </row>
    <row r="22" spans="1:6" x14ac:dyDescent="0.4">
      <c r="A22" s="76" t="s">
        <v>109</v>
      </c>
      <c r="B22" s="77" t="s">
        <v>70</v>
      </c>
      <c r="C22" s="78">
        <v>26.77</v>
      </c>
      <c r="D22" s="78" t="s">
        <v>5</v>
      </c>
      <c r="E22" s="79"/>
      <c r="F22" s="78">
        <f t="shared" si="0"/>
        <v>0</v>
      </c>
    </row>
    <row r="23" spans="1:6" x14ac:dyDescent="0.4">
      <c r="A23" s="76" t="s">
        <v>110</v>
      </c>
      <c r="B23" s="77" t="s">
        <v>171</v>
      </c>
      <c r="C23" s="78">
        <v>60.84</v>
      </c>
      <c r="D23" s="78" t="s">
        <v>5</v>
      </c>
      <c r="E23" s="79"/>
      <c r="F23" s="78">
        <f t="shared" si="0"/>
        <v>0</v>
      </c>
    </row>
    <row r="24" spans="1:6" x14ac:dyDescent="0.4">
      <c r="A24" s="76" t="s">
        <v>111</v>
      </c>
      <c r="B24" s="77" t="s">
        <v>71</v>
      </c>
      <c r="C24" s="78">
        <v>1.2</v>
      </c>
      <c r="D24" s="78" t="s">
        <v>7</v>
      </c>
      <c r="E24" s="79"/>
      <c r="F24" s="78">
        <f t="shared" si="0"/>
        <v>0</v>
      </c>
    </row>
    <row r="25" spans="1:6" x14ac:dyDescent="0.4">
      <c r="A25" s="76" t="s">
        <v>112</v>
      </c>
      <c r="B25" s="77" t="s">
        <v>72</v>
      </c>
      <c r="C25" s="78">
        <v>8</v>
      </c>
      <c r="D25" s="78" t="s">
        <v>8</v>
      </c>
      <c r="E25" s="79"/>
      <c r="F25" s="78">
        <f t="shared" si="0"/>
        <v>0</v>
      </c>
    </row>
    <row r="26" spans="1:6" x14ac:dyDescent="0.4">
      <c r="A26" s="76" t="s">
        <v>113</v>
      </c>
      <c r="B26" s="77" t="s">
        <v>73</v>
      </c>
      <c r="C26" s="78">
        <v>1</v>
      </c>
      <c r="D26" s="78" t="s">
        <v>6</v>
      </c>
      <c r="E26" s="79"/>
      <c r="F26" s="78">
        <f t="shared" si="0"/>
        <v>0</v>
      </c>
    </row>
    <row r="27" spans="1:6" x14ac:dyDescent="0.4">
      <c r="A27" s="76" t="s">
        <v>114</v>
      </c>
      <c r="B27" s="77" t="s">
        <v>74</v>
      </c>
      <c r="C27" s="78">
        <v>1</v>
      </c>
      <c r="D27" s="78" t="s">
        <v>6</v>
      </c>
      <c r="E27" s="79"/>
      <c r="F27" s="78">
        <f t="shared" si="0"/>
        <v>0</v>
      </c>
    </row>
    <row r="28" spans="1:6" x14ac:dyDescent="0.4">
      <c r="A28" s="72" t="s">
        <v>115</v>
      </c>
      <c r="B28" s="72" t="s">
        <v>75</v>
      </c>
      <c r="C28" s="73"/>
      <c r="D28" s="73"/>
      <c r="E28" s="74"/>
      <c r="F28" s="75">
        <f>SUM(F29:F34)</f>
        <v>0</v>
      </c>
    </row>
    <row r="29" spans="1:6" x14ac:dyDescent="0.4">
      <c r="A29" s="76" t="s">
        <v>116</v>
      </c>
      <c r="B29" s="77" t="s">
        <v>43</v>
      </c>
      <c r="C29" s="78">
        <v>22.5</v>
      </c>
      <c r="D29" s="78" t="s">
        <v>9</v>
      </c>
      <c r="E29" s="79"/>
      <c r="F29" s="78">
        <f t="shared" si="0"/>
        <v>0</v>
      </c>
    </row>
    <row r="30" spans="1:6" x14ac:dyDescent="0.4">
      <c r="A30" s="76" t="s">
        <v>117</v>
      </c>
      <c r="B30" s="77" t="s">
        <v>172</v>
      </c>
      <c r="C30" s="78">
        <v>5</v>
      </c>
      <c r="D30" s="78" t="s">
        <v>9</v>
      </c>
      <c r="E30" s="79"/>
      <c r="F30" s="78">
        <f t="shared" si="0"/>
        <v>0</v>
      </c>
    </row>
    <row r="31" spans="1:6" x14ac:dyDescent="0.4">
      <c r="A31" s="76" t="s">
        <v>118</v>
      </c>
      <c r="B31" s="77" t="s">
        <v>44</v>
      </c>
      <c r="C31" s="78">
        <v>2.9</v>
      </c>
      <c r="D31" s="78" t="s">
        <v>9</v>
      </c>
      <c r="E31" s="79"/>
      <c r="F31" s="78">
        <f t="shared" si="0"/>
        <v>0</v>
      </c>
    </row>
    <row r="32" spans="1:6" x14ac:dyDescent="0.4">
      <c r="A32" s="76" t="s">
        <v>119</v>
      </c>
      <c r="B32" s="77" t="s">
        <v>42</v>
      </c>
      <c r="C32" s="78">
        <v>45.66</v>
      </c>
      <c r="D32" s="78" t="s">
        <v>9</v>
      </c>
      <c r="E32" s="79"/>
      <c r="F32" s="78">
        <f t="shared" si="0"/>
        <v>0</v>
      </c>
    </row>
    <row r="33" spans="1:6" x14ac:dyDescent="0.4">
      <c r="A33" s="76" t="s">
        <v>120</v>
      </c>
      <c r="B33" s="77" t="s">
        <v>173</v>
      </c>
      <c r="C33" s="78">
        <v>30.79</v>
      </c>
      <c r="D33" s="78" t="s">
        <v>6</v>
      </c>
      <c r="E33" s="79"/>
      <c r="F33" s="78">
        <f t="shared" si="0"/>
        <v>0</v>
      </c>
    </row>
    <row r="34" spans="1:6" x14ac:dyDescent="0.4">
      <c r="A34" s="76" t="s">
        <v>174</v>
      </c>
      <c r="B34" s="77" t="s">
        <v>76</v>
      </c>
      <c r="C34" s="78">
        <v>3</v>
      </c>
      <c r="D34" s="78" t="s">
        <v>6</v>
      </c>
      <c r="E34" s="79"/>
      <c r="F34" s="78">
        <f t="shared" si="0"/>
        <v>0</v>
      </c>
    </row>
    <row r="35" spans="1:6" x14ac:dyDescent="0.4">
      <c r="A35" s="72" t="s">
        <v>121</v>
      </c>
      <c r="B35" s="72" t="s">
        <v>76</v>
      </c>
      <c r="C35" s="73"/>
      <c r="D35" s="73"/>
      <c r="E35" s="73"/>
      <c r="F35" s="75">
        <f>F36</f>
        <v>0</v>
      </c>
    </row>
    <row r="36" spans="1:6" x14ac:dyDescent="0.4">
      <c r="A36" s="76" t="s">
        <v>122</v>
      </c>
      <c r="B36" s="77" t="s">
        <v>45</v>
      </c>
      <c r="C36" s="78">
        <v>2.68</v>
      </c>
      <c r="D36" s="78" t="s">
        <v>9</v>
      </c>
      <c r="E36" s="79"/>
      <c r="F36" s="78">
        <f t="shared" si="0"/>
        <v>0</v>
      </c>
    </row>
    <row r="37" spans="1:6" x14ac:dyDescent="0.4">
      <c r="A37" s="72" t="s">
        <v>123</v>
      </c>
      <c r="B37" s="72" t="s">
        <v>46</v>
      </c>
      <c r="C37" s="73"/>
      <c r="D37" s="73"/>
      <c r="E37" s="74"/>
      <c r="F37" s="75">
        <f>SUM(F38:F44)</f>
        <v>0</v>
      </c>
    </row>
    <row r="38" spans="1:6" x14ac:dyDescent="0.4">
      <c r="A38" s="76" t="s">
        <v>124</v>
      </c>
      <c r="B38" s="77" t="s">
        <v>47</v>
      </c>
      <c r="C38" s="78">
        <v>47.16</v>
      </c>
      <c r="D38" s="78" t="s">
        <v>9</v>
      </c>
      <c r="E38" s="79"/>
      <c r="F38" s="78">
        <f t="shared" si="0"/>
        <v>0</v>
      </c>
    </row>
    <row r="39" spans="1:6" x14ac:dyDescent="0.4">
      <c r="A39" s="76" t="s">
        <v>125</v>
      </c>
      <c r="B39" s="77" t="s">
        <v>77</v>
      </c>
      <c r="C39" s="78">
        <v>4.32</v>
      </c>
      <c r="D39" s="78" t="s">
        <v>5</v>
      </c>
      <c r="E39" s="79"/>
      <c r="F39" s="78">
        <f t="shared" si="0"/>
        <v>0</v>
      </c>
    </row>
    <row r="40" spans="1:6" x14ac:dyDescent="0.4">
      <c r="A40" s="76" t="s">
        <v>126</v>
      </c>
      <c r="B40" s="77" t="s">
        <v>78</v>
      </c>
      <c r="C40" s="78">
        <v>1.2</v>
      </c>
      <c r="D40" s="78" t="s">
        <v>7</v>
      </c>
      <c r="E40" s="79"/>
      <c r="F40" s="78">
        <f t="shared" si="0"/>
        <v>0</v>
      </c>
    </row>
    <row r="41" spans="1:6" x14ac:dyDescent="0.4">
      <c r="A41" s="76" t="s">
        <v>127</v>
      </c>
      <c r="B41" s="77" t="s">
        <v>79</v>
      </c>
      <c r="C41" s="78">
        <v>5.28</v>
      </c>
      <c r="D41" s="78" t="s">
        <v>7</v>
      </c>
      <c r="E41" s="79"/>
      <c r="F41" s="78">
        <f t="shared" si="0"/>
        <v>0</v>
      </c>
    </row>
    <row r="42" spans="1:6" x14ac:dyDescent="0.4">
      <c r="A42" s="76" t="s">
        <v>128</v>
      </c>
      <c r="B42" s="77" t="s">
        <v>80</v>
      </c>
      <c r="C42" s="78">
        <v>1</v>
      </c>
      <c r="D42" s="78" t="s">
        <v>5</v>
      </c>
      <c r="E42" s="79"/>
      <c r="F42" s="78">
        <f t="shared" si="0"/>
        <v>0</v>
      </c>
    </row>
    <row r="43" spans="1:6" x14ac:dyDescent="0.4">
      <c r="A43" s="76" t="s">
        <v>129</v>
      </c>
      <c r="B43" s="77" t="s">
        <v>81</v>
      </c>
      <c r="C43" s="78">
        <v>1</v>
      </c>
      <c r="D43" s="78" t="s">
        <v>5</v>
      </c>
      <c r="E43" s="79"/>
      <c r="F43" s="78">
        <f t="shared" si="0"/>
        <v>0</v>
      </c>
    </row>
    <row r="44" spans="1:6" x14ac:dyDescent="0.4">
      <c r="A44" s="76" t="s">
        <v>130</v>
      </c>
      <c r="B44" s="77" t="s">
        <v>82</v>
      </c>
      <c r="C44" s="78">
        <v>1</v>
      </c>
      <c r="D44" s="78" t="s">
        <v>6</v>
      </c>
      <c r="E44" s="79"/>
      <c r="F44" s="78">
        <f t="shared" si="0"/>
        <v>0</v>
      </c>
    </row>
    <row r="45" spans="1:6" x14ac:dyDescent="0.4">
      <c r="A45" s="72" t="s">
        <v>131</v>
      </c>
      <c r="B45" s="72" t="s">
        <v>48</v>
      </c>
      <c r="C45" s="73"/>
      <c r="D45" s="73"/>
      <c r="E45" s="74"/>
      <c r="F45" s="75">
        <f>SUM(F46:F48)</f>
        <v>0</v>
      </c>
    </row>
    <row r="46" spans="1:6" x14ac:dyDescent="0.4">
      <c r="A46" s="76" t="s">
        <v>132</v>
      </c>
      <c r="B46" s="77" t="s">
        <v>49</v>
      </c>
      <c r="C46" s="78">
        <v>30.97</v>
      </c>
      <c r="D46" s="78" t="s">
        <v>9</v>
      </c>
      <c r="E46" s="79"/>
      <c r="F46" s="78">
        <f t="shared" si="0"/>
        <v>0</v>
      </c>
    </row>
    <row r="47" spans="1:6" x14ac:dyDescent="0.4">
      <c r="A47" s="76" t="s">
        <v>133</v>
      </c>
      <c r="B47" s="77" t="s">
        <v>83</v>
      </c>
      <c r="C47" s="78">
        <v>37.44</v>
      </c>
      <c r="D47" s="78" t="s">
        <v>5</v>
      </c>
      <c r="E47" s="79"/>
      <c r="F47" s="78">
        <f t="shared" si="0"/>
        <v>0</v>
      </c>
    </row>
    <row r="48" spans="1:6" x14ac:dyDescent="0.4">
      <c r="A48" s="76" t="s">
        <v>134</v>
      </c>
      <c r="B48" s="77" t="s">
        <v>84</v>
      </c>
      <c r="C48" s="78">
        <v>4.32</v>
      </c>
      <c r="D48" s="78" t="s">
        <v>5</v>
      </c>
      <c r="E48" s="79"/>
      <c r="F48" s="78">
        <f t="shared" si="0"/>
        <v>0</v>
      </c>
    </row>
    <row r="49" spans="1:6" x14ac:dyDescent="0.4">
      <c r="A49" s="72" t="s">
        <v>135</v>
      </c>
      <c r="B49" s="72" t="s">
        <v>85</v>
      </c>
      <c r="C49" s="73"/>
      <c r="D49" s="73"/>
      <c r="E49" s="73"/>
      <c r="F49" s="75">
        <f>SUM(F50:F52)</f>
        <v>0</v>
      </c>
    </row>
    <row r="50" spans="1:6" x14ac:dyDescent="0.4">
      <c r="A50" s="76" t="s">
        <v>136</v>
      </c>
      <c r="B50" s="77" t="s">
        <v>175</v>
      </c>
      <c r="C50" s="78">
        <v>2.68</v>
      </c>
      <c r="D50" s="78" t="s">
        <v>5</v>
      </c>
      <c r="E50" s="79"/>
      <c r="F50" s="78">
        <f t="shared" si="0"/>
        <v>0</v>
      </c>
    </row>
    <row r="51" spans="1:6" x14ac:dyDescent="0.4">
      <c r="A51" s="76" t="s">
        <v>137</v>
      </c>
      <c r="B51" s="77" t="s">
        <v>176</v>
      </c>
      <c r="C51" s="78">
        <v>1</v>
      </c>
      <c r="D51" s="78" t="s">
        <v>6</v>
      </c>
      <c r="E51" s="79"/>
      <c r="F51" s="78">
        <f t="shared" si="0"/>
        <v>0</v>
      </c>
    </row>
    <row r="52" spans="1:6" x14ac:dyDescent="0.4">
      <c r="A52" s="76" t="s">
        <v>138</v>
      </c>
      <c r="B52" s="77" t="s">
        <v>50</v>
      </c>
      <c r="C52" s="78">
        <v>4.75</v>
      </c>
      <c r="D52" s="78" t="s">
        <v>5</v>
      </c>
      <c r="E52" s="79"/>
      <c r="F52" s="78">
        <f t="shared" si="0"/>
        <v>0</v>
      </c>
    </row>
    <row r="53" spans="1:6" x14ac:dyDescent="0.4">
      <c r="A53" s="72" t="s">
        <v>139</v>
      </c>
      <c r="B53" s="72" t="s">
        <v>51</v>
      </c>
      <c r="C53" s="73"/>
      <c r="D53" s="73"/>
      <c r="E53" s="73"/>
      <c r="F53" s="75">
        <f>SUM(F54:F56)</f>
        <v>0</v>
      </c>
    </row>
    <row r="54" spans="1:6" x14ac:dyDescent="0.4">
      <c r="A54" s="76" t="s">
        <v>140</v>
      </c>
      <c r="B54" s="77" t="s">
        <v>177</v>
      </c>
      <c r="C54" s="78">
        <v>3</v>
      </c>
      <c r="D54" s="78" t="s">
        <v>6</v>
      </c>
      <c r="E54" s="79"/>
      <c r="F54" s="78">
        <f t="shared" si="0"/>
        <v>0</v>
      </c>
    </row>
    <row r="55" spans="1:6" x14ac:dyDescent="0.4">
      <c r="A55" s="76" t="s">
        <v>191</v>
      </c>
      <c r="B55" s="77" t="s">
        <v>178</v>
      </c>
      <c r="C55" s="78">
        <v>1</v>
      </c>
      <c r="D55" s="78" t="s">
        <v>6</v>
      </c>
      <c r="E55" s="79"/>
      <c r="F55" s="78">
        <f t="shared" si="0"/>
        <v>0</v>
      </c>
    </row>
    <row r="56" spans="1:6" x14ac:dyDescent="0.4">
      <c r="A56" s="76" t="s">
        <v>192</v>
      </c>
      <c r="B56" s="77" t="s">
        <v>179</v>
      </c>
      <c r="C56" s="78">
        <v>2.2999999999999998</v>
      </c>
      <c r="D56" s="78" t="s">
        <v>9</v>
      </c>
      <c r="E56" s="79"/>
      <c r="F56" s="78">
        <f t="shared" si="0"/>
        <v>0</v>
      </c>
    </row>
    <row r="57" spans="1:6" x14ac:dyDescent="0.4">
      <c r="A57" s="72" t="s">
        <v>141</v>
      </c>
      <c r="B57" s="72" t="s">
        <v>86</v>
      </c>
      <c r="C57" s="73"/>
      <c r="D57" s="73"/>
      <c r="E57" s="73"/>
      <c r="F57" s="75">
        <f>SUM(F58:F63)</f>
        <v>0</v>
      </c>
    </row>
    <row r="58" spans="1:6" x14ac:dyDescent="0.4">
      <c r="A58" s="76" t="s">
        <v>142</v>
      </c>
      <c r="B58" s="77" t="s">
        <v>143</v>
      </c>
      <c r="C58" s="78">
        <v>6</v>
      </c>
      <c r="D58" s="78" t="s">
        <v>7</v>
      </c>
      <c r="E58" s="79"/>
      <c r="F58" s="78">
        <f t="shared" si="0"/>
        <v>0</v>
      </c>
    </row>
    <row r="59" spans="1:6" x14ac:dyDescent="0.4">
      <c r="A59" s="76" t="s">
        <v>144</v>
      </c>
      <c r="B59" s="77" t="s">
        <v>87</v>
      </c>
      <c r="C59" s="78">
        <v>1</v>
      </c>
      <c r="D59" s="78" t="s">
        <v>6</v>
      </c>
      <c r="E59" s="79"/>
      <c r="F59" s="78">
        <f t="shared" si="0"/>
        <v>0</v>
      </c>
    </row>
    <row r="60" spans="1:6" x14ac:dyDescent="0.4">
      <c r="A60" s="76" t="s">
        <v>145</v>
      </c>
      <c r="B60" s="77" t="s">
        <v>52</v>
      </c>
      <c r="C60" s="78">
        <v>6</v>
      </c>
      <c r="D60" s="78" t="s">
        <v>6</v>
      </c>
      <c r="E60" s="79"/>
      <c r="F60" s="78">
        <f t="shared" si="0"/>
        <v>0</v>
      </c>
    </row>
    <row r="61" spans="1:6" x14ac:dyDescent="0.4">
      <c r="A61" s="76" t="s">
        <v>146</v>
      </c>
      <c r="B61" s="77" t="s">
        <v>88</v>
      </c>
      <c r="C61" s="78">
        <v>7</v>
      </c>
      <c r="D61" s="78" t="s">
        <v>6</v>
      </c>
      <c r="E61" s="79"/>
      <c r="F61" s="78">
        <f t="shared" si="0"/>
        <v>0</v>
      </c>
    </row>
    <row r="62" spans="1:6" x14ac:dyDescent="0.4">
      <c r="A62" s="76" t="s">
        <v>181</v>
      </c>
      <c r="B62" s="77" t="s">
        <v>180</v>
      </c>
      <c r="C62" s="78">
        <v>1</v>
      </c>
      <c r="D62" s="78" t="s">
        <v>6</v>
      </c>
      <c r="E62" s="79"/>
      <c r="F62" s="78">
        <f t="shared" si="0"/>
        <v>0</v>
      </c>
    </row>
    <row r="63" spans="1:6" x14ac:dyDescent="0.4">
      <c r="A63" s="76" t="s">
        <v>182</v>
      </c>
      <c r="B63" s="77" t="s">
        <v>88</v>
      </c>
      <c r="C63" s="78">
        <v>2</v>
      </c>
      <c r="D63" s="78" t="s">
        <v>6</v>
      </c>
      <c r="E63" s="79"/>
      <c r="F63" s="78">
        <f t="shared" si="0"/>
        <v>0</v>
      </c>
    </row>
    <row r="64" spans="1:6" x14ac:dyDescent="0.4">
      <c r="A64" s="72" t="s">
        <v>147</v>
      </c>
      <c r="B64" s="72" t="s">
        <v>54</v>
      </c>
      <c r="C64" s="73"/>
      <c r="D64" s="73"/>
      <c r="E64" s="73"/>
      <c r="F64" s="75">
        <f>F65</f>
        <v>0</v>
      </c>
    </row>
    <row r="65" spans="1:6" x14ac:dyDescent="0.4">
      <c r="A65" s="76" t="s">
        <v>148</v>
      </c>
      <c r="B65" s="77" t="s">
        <v>89</v>
      </c>
      <c r="C65" s="78">
        <v>18</v>
      </c>
      <c r="D65" s="78" t="s">
        <v>7</v>
      </c>
      <c r="E65" s="79"/>
      <c r="F65" s="78">
        <f t="shared" si="0"/>
        <v>0</v>
      </c>
    </row>
    <row r="66" spans="1:6" x14ac:dyDescent="0.4">
      <c r="A66" s="72" t="s">
        <v>149</v>
      </c>
      <c r="B66" s="72" t="s">
        <v>53</v>
      </c>
      <c r="C66" s="73"/>
      <c r="D66" s="73"/>
      <c r="E66" s="73"/>
      <c r="F66" s="75">
        <f>SUM(F67:F69)</f>
        <v>0</v>
      </c>
    </row>
    <row r="67" spans="1:6" x14ac:dyDescent="0.4">
      <c r="A67" s="76" t="s">
        <v>150</v>
      </c>
      <c r="B67" s="77" t="s">
        <v>90</v>
      </c>
      <c r="C67" s="78">
        <v>2</v>
      </c>
      <c r="D67" s="78" t="s">
        <v>6</v>
      </c>
      <c r="E67" s="79"/>
      <c r="F67" s="78">
        <f t="shared" si="0"/>
        <v>0</v>
      </c>
    </row>
    <row r="68" spans="1:6" x14ac:dyDescent="0.4">
      <c r="A68" s="76" t="s">
        <v>151</v>
      </c>
      <c r="B68" s="77" t="s">
        <v>91</v>
      </c>
      <c r="C68" s="78">
        <v>10</v>
      </c>
      <c r="D68" s="78" t="s">
        <v>6</v>
      </c>
      <c r="E68" s="79"/>
      <c r="F68" s="78">
        <f t="shared" si="0"/>
        <v>0</v>
      </c>
    </row>
    <row r="69" spans="1:6" x14ac:dyDescent="0.4">
      <c r="A69" s="76" t="s">
        <v>184</v>
      </c>
      <c r="B69" s="77" t="s">
        <v>183</v>
      </c>
      <c r="C69" s="78">
        <v>1</v>
      </c>
      <c r="D69" s="78" t="s">
        <v>6</v>
      </c>
      <c r="E69" s="79"/>
      <c r="F69" s="78">
        <f t="shared" si="0"/>
        <v>0</v>
      </c>
    </row>
    <row r="70" spans="1:6" x14ac:dyDescent="0.4">
      <c r="A70" s="72" t="s">
        <v>152</v>
      </c>
      <c r="B70" s="72" t="s">
        <v>92</v>
      </c>
      <c r="C70" s="73"/>
      <c r="D70" s="73"/>
      <c r="E70" s="73"/>
      <c r="F70" s="75">
        <f>F71+F72+F73+F74</f>
        <v>0</v>
      </c>
    </row>
    <row r="71" spans="1:6" x14ac:dyDescent="0.4">
      <c r="A71" s="76" t="s">
        <v>153</v>
      </c>
      <c r="B71" s="77" t="s">
        <v>10</v>
      </c>
      <c r="C71" s="78">
        <v>1</v>
      </c>
      <c r="D71" s="78" t="s">
        <v>6</v>
      </c>
      <c r="E71" s="79"/>
      <c r="F71" s="78">
        <f t="shared" si="0"/>
        <v>0</v>
      </c>
    </row>
    <row r="72" spans="1:6" x14ac:dyDescent="0.4">
      <c r="A72" s="76" t="s">
        <v>188</v>
      </c>
      <c r="B72" s="98" t="s">
        <v>185</v>
      </c>
      <c r="C72" s="99">
        <v>1</v>
      </c>
      <c r="D72" s="78" t="s">
        <v>6</v>
      </c>
      <c r="E72" s="100"/>
      <c r="F72" s="78">
        <f t="shared" si="0"/>
        <v>0</v>
      </c>
    </row>
    <row r="73" spans="1:6" x14ac:dyDescent="0.4">
      <c r="A73" s="76" t="s">
        <v>189</v>
      </c>
      <c r="B73" s="98" t="s">
        <v>186</v>
      </c>
      <c r="C73" s="99">
        <v>1</v>
      </c>
      <c r="D73" s="78" t="s">
        <v>6</v>
      </c>
      <c r="E73" s="100"/>
      <c r="F73" s="78">
        <f t="shared" ref="F73:F74" si="1">+ROUND(+C73*ROUND(E73,2),2)</f>
        <v>0</v>
      </c>
    </row>
    <row r="74" spans="1:6" x14ac:dyDescent="0.4">
      <c r="A74" s="76" t="s">
        <v>190</v>
      </c>
      <c r="B74" s="98" t="s">
        <v>187</v>
      </c>
      <c r="C74" s="99">
        <v>1</v>
      </c>
      <c r="D74" s="78" t="s">
        <v>6</v>
      </c>
      <c r="E74" s="100"/>
      <c r="F74" s="78">
        <f t="shared" si="1"/>
        <v>0</v>
      </c>
    </row>
    <row r="75" spans="1:6" ht="15.75" customHeight="1" x14ac:dyDescent="0.4">
      <c r="A75" s="32"/>
      <c r="B75" s="36"/>
      <c r="C75" s="52"/>
      <c r="D75" s="52" t="s">
        <v>155</v>
      </c>
      <c r="E75" s="53"/>
      <c r="F75" s="75">
        <f>SUM(F7,F11,F18,F28,F35,F37,F45,F49,F53,F57,F64,F66,F70)</f>
        <v>0</v>
      </c>
    </row>
    <row r="76" spans="1:6" x14ac:dyDescent="0.4">
      <c r="A76" s="39" t="s">
        <v>159</v>
      </c>
      <c r="B76" s="30" t="s">
        <v>156</v>
      </c>
      <c r="C76" s="49" t="s">
        <v>4</v>
      </c>
      <c r="D76" s="50"/>
      <c r="E76" s="51"/>
      <c r="F76" s="75">
        <f>SUM(F77:F77)</f>
        <v>0</v>
      </c>
    </row>
    <row r="77" spans="1:6" x14ac:dyDescent="0.4">
      <c r="A77" s="38" t="s">
        <v>160</v>
      </c>
      <c r="B77" s="31" t="s">
        <v>11</v>
      </c>
      <c r="C77" s="46" t="s">
        <v>6</v>
      </c>
      <c r="D77" s="47">
        <v>1</v>
      </c>
      <c r="E77" s="54">
        <f>ROUND($F$75,2)/100</f>
        <v>0</v>
      </c>
      <c r="F77" s="55">
        <f t="shared" ref="F77" si="2">+ROUND(+D77*E77,2)</f>
        <v>0</v>
      </c>
    </row>
    <row r="78" spans="1:6" x14ac:dyDescent="0.4">
      <c r="A78" s="39" t="s">
        <v>161</v>
      </c>
      <c r="B78" s="30" t="s">
        <v>157</v>
      </c>
      <c r="C78" s="49" t="s">
        <v>4</v>
      </c>
      <c r="D78" s="50"/>
      <c r="E78" s="56"/>
      <c r="F78" s="75">
        <f>SUM(F79)</f>
        <v>0</v>
      </c>
    </row>
    <row r="79" spans="1:6" x14ac:dyDescent="0.4">
      <c r="A79" s="38" t="s">
        <v>162</v>
      </c>
      <c r="B79" s="31" t="s">
        <v>12</v>
      </c>
      <c r="C79" s="46" t="s">
        <v>8</v>
      </c>
      <c r="D79" s="47">
        <v>3</v>
      </c>
      <c r="E79" s="54">
        <f>ROUND($F$75,2)/100</f>
        <v>0</v>
      </c>
      <c r="F79" s="55">
        <f>+ROUND(+D79*E79,2)</f>
        <v>0</v>
      </c>
    </row>
    <row r="80" spans="1:6" x14ac:dyDescent="0.4">
      <c r="A80" s="39" t="s">
        <v>163</v>
      </c>
      <c r="B80" s="30" t="s">
        <v>158</v>
      </c>
      <c r="C80" s="49" t="s">
        <v>4</v>
      </c>
      <c r="D80" s="50"/>
      <c r="E80" s="56"/>
      <c r="F80" s="75">
        <f>SUM(F81)</f>
        <v>0</v>
      </c>
    </row>
    <row r="81" spans="1:12" x14ac:dyDescent="0.4">
      <c r="A81" s="38" t="s">
        <v>164</v>
      </c>
      <c r="B81" s="31" t="s">
        <v>13</v>
      </c>
      <c r="C81" s="46" t="s">
        <v>8</v>
      </c>
      <c r="D81" s="47">
        <v>2</v>
      </c>
      <c r="E81" s="54">
        <f>ROUND($F$75,2)/100</f>
        <v>0</v>
      </c>
      <c r="F81" s="55">
        <f>+ROUND(+D81*E81,2)</f>
        <v>0</v>
      </c>
    </row>
    <row r="82" spans="1:12" s="18" customFormat="1" ht="12" customHeight="1" x14ac:dyDescent="0.4">
      <c r="A82" s="34"/>
      <c r="B82" s="33" t="s">
        <v>14</v>
      </c>
      <c r="C82" s="57"/>
      <c r="D82" s="58"/>
      <c r="E82" s="59"/>
      <c r="F82" s="48">
        <f>+F75+F76+F78+F80</f>
        <v>0</v>
      </c>
    </row>
    <row r="83" spans="1:12" s="18" customFormat="1" ht="15" customHeight="1" x14ac:dyDescent="0.4">
      <c r="A83" s="34"/>
      <c r="B83" s="3" t="s">
        <v>195</v>
      </c>
      <c r="C83" s="60"/>
      <c r="D83" s="61" t="str">
        <f>+IF(AND($F$82&gt;0,LEN(F83)&lt;=0,LEN(E83)&lt;=0),"13 %",IF(AND($F$82&gt;0,F83&gt;0,LEN(E83)&lt;=0),+(F83/$F$82),""))</f>
        <v/>
      </c>
      <c r="E83" s="62"/>
      <c r="F83" s="63">
        <f>+F82*0.13</f>
        <v>0</v>
      </c>
    </row>
    <row r="84" spans="1:12" s="18" customFormat="1" ht="18.649999999999999" customHeight="1" x14ac:dyDescent="0.4">
      <c r="A84" s="35"/>
      <c r="B84" s="4" t="s">
        <v>196</v>
      </c>
      <c r="C84" s="60"/>
      <c r="D84" s="61" t="str">
        <f>+IF(AND($F$82&gt;0,LEN(F84)&lt;=0,LEN(E84)&lt;=0)," 6 %",IF(AND($F$82&gt;0,F84&gt;0,LEN(E84)&lt;=0),+(F84/$F$82),""))</f>
        <v/>
      </c>
      <c r="E84" s="64"/>
      <c r="F84" s="63">
        <f>+F82*0.06</f>
        <v>0</v>
      </c>
    </row>
    <row r="85" spans="1:12" s="18" customFormat="1" ht="22.2" customHeight="1" x14ac:dyDescent="0.4">
      <c r="A85" s="35"/>
      <c r="B85" s="4" t="s">
        <v>166</v>
      </c>
      <c r="C85" s="65"/>
      <c r="D85" s="66"/>
      <c r="E85" s="66"/>
      <c r="F85" s="67" t="str">
        <f>IF(COUNTA(E8:E81)&lt;58,"hay partidas sin ofertar",IF(ABS(E83)+ABS(E84)&gt;0,F82,IF(ROUND(SUM(F82:F84),2)=F82+F83+F84,SUM(F82:F84),"revisar G.G.-B.I. ofertados")))</f>
        <v>hay partidas sin ofertar</v>
      </c>
    </row>
    <row r="87" spans="1:12" ht="39" customHeight="1" x14ac:dyDescent="0.4">
      <c r="A87" s="97" t="s">
        <v>193</v>
      </c>
      <c r="B87" s="97"/>
      <c r="C87" s="97"/>
      <c r="D87" s="97"/>
      <c r="E87" s="97"/>
      <c r="F87" s="97"/>
      <c r="G87" s="97"/>
      <c r="H87" s="97"/>
      <c r="I87" s="97"/>
      <c r="J87" s="97"/>
      <c r="K87" s="97"/>
      <c r="L87" s="97"/>
    </row>
    <row r="88" spans="1:12" x14ac:dyDescent="0.4">
      <c r="A88" s="101" t="s">
        <v>194</v>
      </c>
      <c r="B88" s="101"/>
      <c r="C88" s="101"/>
      <c r="D88" s="101"/>
      <c r="E88" s="101"/>
      <c r="F88" s="101"/>
      <c r="G88" s="101"/>
      <c r="H88" s="101"/>
      <c r="I88" s="101"/>
      <c r="J88" s="101"/>
      <c r="K88" s="101"/>
      <c r="L88" s="101"/>
    </row>
    <row r="90" spans="1:12" s="2" customFormat="1" x14ac:dyDescent="0.4">
      <c r="A90" s="5" t="s">
        <v>16</v>
      </c>
      <c r="B90" s="43"/>
      <c r="C90" s="44"/>
      <c r="D90" s="68"/>
      <c r="E90" s="69"/>
      <c r="F90" s="70"/>
    </row>
    <row r="91" spans="1:12" x14ac:dyDescent="0.4">
      <c r="J91" s="1">
        <f>137/30</f>
        <v>4.56666666666667</v>
      </c>
    </row>
    <row r="94" spans="1:12" s="2" customFormat="1" ht="75" customHeight="1" x14ac:dyDescent="0.4">
      <c r="A94" s="92" t="s">
        <v>154</v>
      </c>
      <c r="B94" s="92"/>
      <c r="C94" s="92"/>
      <c r="D94" s="92"/>
      <c r="E94" s="92"/>
      <c r="F94" s="92"/>
    </row>
  </sheetData>
  <sheetProtection algorithmName="SHA-512" hashValue="ljtSFWrPrnjtRWumtIvKN1fKvp25CwLAApOSF1MEa0B0catY819WtQC6vQ9LSNHHbZ0ev8PZund1dD1IXpfDmw==" saltValue="SbRkUHEyiIucwNXNy0iKJg==" spinCount="100000" sheet="1" selectLockedCells="1"/>
  <autoFilter ref="D6:F84" xr:uid="{D5FBA314-90EB-4E8A-8285-51728F70CACE}"/>
  <mergeCells count="5">
    <mergeCell ref="A94:F94"/>
    <mergeCell ref="A1:F1"/>
    <mergeCell ref="A2:F2"/>
    <mergeCell ref="A87:L87"/>
    <mergeCell ref="A88:L88"/>
  </mergeCells>
  <pageMargins left="0.70866141732283472" right="0.70866141732283472" top="0.74803149606299213" bottom="0.74803149606299213" header="0.31496062992125984" footer="0.31496062992125984"/>
  <pageSetup paperSize="9" scale="73"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2026-03-27T13:18:30Z</cp:lastPrinted>
  <dcterms:created xsi:type="dcterms:W3CDTF">2025-03-07T14:13:09Z</dcterms:created>
  <dcterms:modified xsi:type="dcterms:W3CDTF">2026-03-27T13:21:59Z</dcterms:modified>
</cp:coreProperties>
</file>