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D:\COMPRAS\GECOnw\___26exp\1321_AdecuacClimaVitoria_NOE-RRJ\"/>
    </mc:Choice>
  </mc:AlternateContent>
  <xr:revisionPtr revIDLastSave="0" documentId="13_ncr:1_{076DF63E-BDFA-4E25-90FE-E27C6DC56BF4}" xr6:coauthVersionLast="36" xr6:coauthVersionMax="36" xr10:uidLastSave="{00000000-0000-0000-0000-000000000000}"/>
  <bookViews>
    <workbookView xWindow="0" yWindow="0" windowWidth="28395" windowHeight="12090" xr2:uid="{32A381DA-88EE-48E4-A77F-8E6502327467}"/>
  </bookViews>
  <sheets>
    <sheet name="Anexo I pag 1 oferta" sheetId="9" r:id="rId1"/>
    <sheet name="Anexo I Tabla Desglose Precio" sheetId="8" r:id="rId2"/>
    <sheet name="COMO OFERTAR PARTIDAS FIJAS" sheetId="10" r:id="rId3"/>
  </sheets>
  <definedNames>
    <definedName name="_xlnm._FilterDatabase" localSheetId="1" hidden="1">'Anexo I Tabla Desglose Precio'!$A$5:$T$131</definedName>
    <definedName name="_xlnm.Print_Area" localSheetId="0">'Anexo I pag 1 oferta'!$A$3:$J$48</definedName>
    <definedName name="_xlnm.Print_Area" localSheetId="1">'Anexo I Tabla Desglose Precio'!$A$6:$K$141</definedName>
    <definedName name="_xlnm.Print_Area" localSheetId="2">'COMO OFERTAR PARTIDAS FIJAS'!$A$1</definedName>
    <definedName name="_xlnm.Print_Titles" localSheetId="1">'Anexo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24" i="8" l="1"/>
  <c r="J127" i="8" s="1"/>
  <c r="J119" i="8"/>
  <c r="J122" i="8" s="1"/>
  <c r="J114" i="8"/>
  <c r="J111" i="8"/>
  <c r="J106" i="8"/>
  <c r="J104" i="8"/>
  <c r="J101" i="8"/>
  <c r="J98" i="8"/>
  <c r="I95" i="8"/>
  <c r="J92" i="8"/>
  <c r="J89" i="8"/>
  <c r="J86" i="8"/>
  <c r="J82" i="8"/>
  <c r="J78" i="8"/>
  <c r="J74" i="8"/>
  <c r="J71" i="8"/>
  <c r="J67" i="8"/>
  <c r="J63" i="8"/>
  <c r="J59" i="8"/>
  <c r="J56" i="8"/>
  <c r="J53" i="8"/>
  <c r="J50" i="8"/>
  <c r="J47" i="8"/>
  <c r="J44" i="8"/>
  <c r="J41" i="8"/>
  <c r="J38" i="8"/>
  <c r="J35" i="8"/>
  <c r="J32" i="8"/>
  <c r="J29" i="8"/>
  <c r="J26" i="8"/>
  <c r="J21" i="8"/>
  <c r="J17" i="8"/>
  <c r="J10" i="8"/>
  <c r="J7" i="8"/>
  <c r="J117" i="8" l="1"/>
  <c r="J95" i="8"/>
  <c r="G70" i="10"/>
  <c r="J70" i="10" s="1"/>
  <c r="F70" i="10"/>
  <c r="D70" i="10"/>
  <c r="C70" i="10"/>
  <c r="B70" i="10"/>
  <c r="A70" i="10"/>
  <c r="H53" i="10"/>
  <c r="G53" i="10"/>
  <c r="F53" i="10"/>
  <c r="D53" i="10"/>
  <c r="C53" i="10"/>
  <c r="B53" i="10"/>
  <c r="A53" i="10"/>
  <c r="G37" i="10"/>
  <c r="F37" i="10"/>
  <c r="D37" i="10"/>
  <c r="C37" i="10"/>
  <c r="B37" i="10"/>
  <c r="A37" i="10"/>
  <c r="G20" i="10"/>
  <c r="F20" i="10"/>
  <c r="D20" i="10"/>
  <c r="C20" i="10"/>
  <c r="B20" i="10"/>
  <c r="A20" i="10"/>
  <c r="H37" i="10" l="1"/>
  <c r="J109" i="8"/>
  <c r="H20" i="10"/>
  <c r="H70" i="10"/>
  <c r="J128" i="8" l="1"/>
  <c r="H130" i="8" l="1"/>
  <c r="H129" i="8"/>
  <c r="J131" i="8" l="1"/>
  <c r="B26" i="9" s="1"/>
</calcChain>
</file>

<file path=xl/sharedStrings.xml><?xml version="1.0" encoding="utf-8"?>
<sst xmlns="http://schemas.openxmlformats.org/spreadsheetml/2006/main" count="359" uniqueCount="228">
  <si>
    <t>Código</t>
  </si>
  <si>
    <t>Nat</t>
  </si>
  <si>
    <t>Ud</t>
  </si>
  <si>
    <t>Resumen</t>
  </si>
  <si>
    <t>Longitud</t>
  </si>
  <si>
    <t>Cantidad</t>
  </si>
  <si>
    <t>CanPres</t>
  </si>
  <si>
    <t>Pres</t>
  </si>
  <si>
    <t>ImpPres</t>
  </si>
  <si>
    <t>01</t>
  </si>
  <si>
    <t>Capítulo</t>
  </si>
  <si>
    <t/>
  </si>
  <si>
    <t>Partida</t>
  </si>
  <si>
    <t>M2</t>
  </si>
  <si>
    <t>UD</t>
  </si>
  <si>
    <t>PA</t>
  </si>
  <si>
    <t>Total 01</t>
  </si>
  <si>
    <t>02</t>
  </si>
  <si>
    <t>CONTROL DE CALIDAD</t>
  </si>
  <si>
    <t>Total 02</t>
  </si>
  <si>
    <t>03</t>
  </si>
  <si>
    <t>GESTION DE RESIDUOS</t>
  </si>
  <si>
    <t>Total 03</t>
  </si>
  <si>
    <t>04</t>
  </si>
  <si>
    <t>SEGURIDAD Y SALUD</t>
  </si>
  <si>
    <t>Total 04</t>
  </si>
  <si>
    <t xml:space="preserve">	PRESUPUESTO EJECUCION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</si>
  <si>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</si>
  <si>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r>
      <t>Gastos Generales</t>
    </r>
    <r>
      <rPr>
        <b/>
        <sz val="8"/>
        <color rgb="FFFF0000"/>
        <rFont val="Calibri"/>
        <family val="2"/>
        <scheme val="minor"/>
      </rPr>
      <t xml:space="preserve"> xx</t>
    </r>
    <r>
      <rPr>
        <b/>
        <sz val="8"/>
        <color rgb="FF000000"/>
        <rFont val="Calibri"/>
        <family val="2"/>
        <scheme val="minor"/>
      </rPr>
      <t xml:space="preserve"> %</t>
    </r>
    <r>
      <rPr>
        <b/>
        <sz val="8"/>
        <color rgb="FFFF0000"/>
        <rFont val="Calibri"/>
        <family val="2"/>
        <scheme val="minor"/>
      </rPr>
      <t xml:space="preserve"> (a)</t>
    </r>
  </si>
  <si>
    <r>
      <t>Beneficio Industrial</t>
    </r>
    <r>
      <rPr>
        <b/>
        <sz val="8"/>
        <color rgb="FFFF0000"/>
        <rFont val="Calibri"/>
        <family val="2"/>
        <scheme val="minor"/>
      </rPr>
      <t xml:space="preserve"> yy</t>
    </r>
    <r>
      <rPr>
        <b/>
        <sz val="8"/>
        <color rgb="FF000000"/>
        <rFont val="Calibri"/>
        <family val="2"/>
        <scheme val="minor"/>
      </rPr>
      <t xml:space="preserve"> % </t>
    </r>
    <r>
      <rPr>
        <b/>
        <sz val="8"/>
        <color rgb="FFFF0000"/>
        <rFont val="Calibri"/>
        <family val="2"/>
        <scheme val="minor"/>
      </rPr>
      <t>(b)</t>
    </r>
  </si>
  <si>
    <t>PRESUPUESTO EJECUCION CONTRATA/IMPORTE OFERTA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</si>
  <si>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</si>
  <si>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</si>
  <si>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ImpPres (*)</t>
  </si>
  <si>
    <t>(*) Deberán presupuestarse todas las partidas de los capítulos 01 a 04. Las ofertas con partidas SIN IMPORTE UNITARIO se consideran NO válidas. En caso de incluirse alguna partida con IMPORTE CERO se considerará ofertada SIN COSTE para CRTVE.</t>
  </si>
  <si>
    <r>
      <rPr>
        <b/>
        <sz val="8"/>
        <color rgb="FFFF0000"/>
        <rFont val="Calibri"/>
        <family val="2"/>
        <scheme val="minor"/>
      </rPr>
      <t xml:space="preserve">(a) (b) </t>
    </r>
    <r>
      <rPr>
        <b/>
        <sz val="8"/>
        <color theme="1"/>
        <rFont val="Calibri"/>
        <family val="2"/>
        <scheme val="minor"/>
      </rPr>
      <t>Cuando no se indiquen importes ni otros porcentajes se entenderá que quedan incluidos en el precio de la oferta el 13% de Gastos Generales y el 6% de Beneficio Industrial</t>
    </r>
  </si>
  <si>
    <t>NOTA IMPORTANTE: 
ESTE ANEXO I Y LA TABLA DESGLOSE PRECIO SE PRESENTARAN EN FORMATO PDF
DEBERA ESTAR FIRMADO POR DECLARANTE(S)</t>
  </si>
  <si>
    <t>ANEXO I: MODELO DE PROPOSICIÓN ECONÓMICA</t>
  </si>
  <si>
    <t xml:space="preserve">D./Dª </t>
  </si>
  <si>
    <t xml:space="preserve">con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</si>
  <si>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</si>
  <si>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</si>
  <si>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</si>
  <si>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</si>
  <si>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</si>
  <si>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</si>
  <si>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ejecutar la obra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xml:space="preserve"> señalando como características de su proposición las siguientes:</t>
    </r>
  </si>
  <si>
    <r>
      <t xml:space="preserve">A. El precio máximo ofertado, </t>
    </r>
    <r>
      <rPr>
        <b/>
        <u/>
        <sz val="11"/>
        <color theme="1"/>
        <rFont val="Calibri"/>
        <family val="2"/>
        <scheme val="minor"/>
      </rPr>
      <t>expresado sin IVA</t>
    </r>
    <r>
      <rPr>
        <b/>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</si>
  <si>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</si>
  <si>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</si>
  <si>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</si>
  <si>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r>
      <t>Las proposiciones económicas no podrán superar el valor estimado indicado en el PCAP cláusula 3ª.</t>
    </r>
    <r>
      <rPr>
        <sz val="11"/>
        <color theme="0"/>
        <rFont val="Calibri"/>
        <family val="2"/>
        <scheme val="minor"/>
      </rPr>
      <t>, sin incluir modificaciones.</t>
    </r>
  </si>
  <si>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</si>
  <si>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</si>
  <si>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</si>
  <si>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</si>
  <si>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t>HAY TRES FORMAS DE OFERTAR LAS PARTIDAS FIJAS, QUE APARECEN EN AZUL Y SON, en este expediente, según mediciones:</t>
  </si>
  <si>
    <t>1)</t>
  </si>
  <si>
    <t>PARTIDAS FIJAS CON GASTOS GENERALES (13 %) Y BENEFICIO INDUSTRIAL (6 %) INCLUIDOS EN CADA PARTIDA</t>
  </si>
  <si>
    <t xml:space="preserve">No se detalla NINGUN importe en G.G.-B.I. (AUTOMATICAMENTE se asume por defecto GG 13%- BI 6%) </t>
  </si>
  <si>
    <t>13 %</t>
  </si>
  <si>
    <t>SIN IMPORTE</t>
  </si>
  <si>
    <t xml:space="preserve"> 6 %</t>
  </si>
  <si>
    <t>LAS PARTIDAS FIJAS APARECERAN REGISTRADAS POR EL IMPORTE QUE FIGURA EN MEDICIONES DE PLIEGO TECNICO + 19 %</t>
  </si>
  <si>
    <t>2)</t>
  </si>
  <si>
    <t>PARTIDAS FIJAS SIN GASTOS GENERALES NI BENEFICIO INDUSTRIAL (importe recogido en mediciones de Anexo a Pliego Técnico)</t>
  </si>
  <si>
    <t>Se detalla importe total de GG-BI POR EL LICITADOR</t>
  </si>
  <si>
    <t>xx %</t>
  </si>
  <si>
    <t>IMPORTE TOTAL GG</t>
  </si>
  <si>
    <t xml:space="preserve"> yy %</t>
  </si>
  <si>
    <t>IMPORTE TOTAL BI</t>
  </si>
  <si>
    <t>(a) (b) los porcentajes xx% , yy % se recalculan AUTOMATICAMETNE (no tienen que ser 13 % y 6 % propuestos por defecto)</t>
  </si>
  <si>
    <t>LAS PARTIDAS FIJAS APARECERAN REGISTRADAS POR EL IMPORTE QUE FIGURA EN MEDICIONES DE PLIEGO TECNICO (sin G.G. ni B.I.)</t>
  </si>
  <si>
    <t>3)</t>
  </si>
  <si>
    <t>PARTIDAS FIJAS CON GASTOS GENERALES Y/O BENEFICIO INDUSTRIAL DISTINTOS A 13 % y 6 % INCLUIDOS EN CADA PARTIDA</t>
  </si>
  <si>
    <t>No se detalla NINGUN importe en GG-BI y EL LICITADOR detalla en celdas en verde el % de GG y BI incluido que aplica en cada partida ofertada</t>
  </si>
  <si>
    <t>XX  %</t>
  </si>
  <si>
    <t>YY  %</t>
  </si>
  <si>
    <t>LAS PARTIDAS FIJAS APARECERAN REGISTRADAS POR EL IMPORTE QUE FIGURA EN MEDICIONES DE PLIEGO TECNICO + los porcentajes XX % e YY % incluidos por licitador en las partidas no fijas</t>
  </si>
  <si>
    <t>EJEMPLO CON PORCENTAJE GG 10 % Y BI 5 %</t>
  </si>
  <si>
    <t>SE COMPLETA ASI EL DETALLE DE G.G. Y B.I.</t>
  </si>
  <si>
    <t>LAS PARTIDAS FIJAS APARECERAN OFERTADAS ASÍ (AUTOMATICAMENTE)</t>
  </si>
  <si>
    <t>NOTA MUY IMPORTANTE:</t>
  </si>
  <si>
    <t>SI SE INCLUYEN EN CADA PARTIDA UNOS PORCENTAJES DIFERENTES AL 13 % GASTOS GENERALES Y/O 6 % BENEFICIO INDUSTRIAL</t>
  </si>
  <si>
    <r>
      <t xml:space="preserve">DEBEN CUMPLIMENTARSE </t>
    </r>
    <r>
      <rPr>
        <b/>
        <sz val="11"/>
        <color rgb="FFFF0000"/>
        <rFont val="Calibri"/>
        <family val="2"/>
        <scheme val="minor"/>
      </rPr>
      <t>LOS DOS PORCENTAJES</t>
    </r>
    <r>
      <rPr>
        <b/>
        <sz val="11"/>
        <rFont val="Calibri"/>
        <family val="2"/>
        <scheme val="minor"/>
      </rPr>
      <t xml:space="preserve"> UTILIZADOS </t>
    </r>
    <r>
      <rPr>
        <b/>
        <sz val="11"/>
        <color rgb="FFFF0000"/>
        <rFont val="Calibri"/>
        <family val="2"/>
        <scheme val="minor"/>
      </rPr>
      <t>EN CELDAS VERDES</t>
    </r>
    <r>
      <rPr>
        <b/>
        <sz val="11"/>
        <rFont val="Calibri"/>
        <family val="2"/>
        <scheme val="minor"/>
      </rPr>
      <t xml:space="preserve"> CORRESPONDIENTES (AUNQUE ALGUNO </t>
    </r>
  </si>
  <si>
    <t>DE ELLOS SEA COINCIDENTE CON  LOS INDICADOS), SI NO SE CUMPLIMENTAN LOS DOS % EL CALCULO DE LA PARTIDA FIJA NO SERA CORRECTO</t>
  </si>
  <si>
    <t>y el TOTAL OFERTA mostraría un mensaje de error.</t>
  </si>
  <si>
    <t>Gastos Generales xx % (a)</t>
  </si>
  <si>
    <t>Beneficio Industrial yy % (b)</t>
  </si>
  <si>
    <t>importe BI</t>
  </si>
  <si>
    <t>PRESUPUESTO EJECUCIÓN CONTRATA / TOTAL OFERTA</t>
  </si>
  <si>
    <t>ERROR: revisar % GG-BI incluidos</t>
  </si>
  <si>
    <t>01_01</t>
  </si>
  <si>
    <t>01_02</t>
  </si>
  <si>
    <t>01_03</t>
  </si>
  <si>
    <t>01_04</t>
  </si>
  <si>
    <t>01_05</t>
  </si>
  <si>
    <t>01_06</t>
  </si>
  <si>
    <t>01_07</t>
  </si>
  <si>
    <t>01_08</t>
  </si>
  <si>
    <t>01_09</t>
  </si>
  <si>
    <t>01_10</t>
  </si>
  <si>
    <t>01_11</t>
  </si>
  <si>
    <t>01_12</t>
  </si>
  <si>
    <t>01_13</t>
  </si>
  <si>
    <t>01_14</t>
  </si>
  <si>
    <t>01_15</t>
  </si>
  <si>
    <t>01_16</t>
  </si>
  <si>
    <t>01_17</t>
  </si>
  <si>
    <t>01_18</t>
  </si>
  <si>
    <t>01_19</t>
  </si>
  <si>
    <t>01_20</t>
  </si>
  <si>
    <t>01_21</t>
  </si>
  <si>
    <t>01_22</t>
  </si>
  <si>
    <t>02_01</t>
  </si>
  <si>
    <t>03_01</t>
  </si>
  <si>
    <t>04_01</t>
  </si>
  <si>
    <t>S-01321-2026 - Adecuación de la instalación de climatización del CT de RNE País Vasco (Vitoria)</t>
  </si>
  <si>
    <t>_N_</t>
  </si>
  <si>
    <t>CLIMATIZACIÓN</t>
  </si>
  <si>
    <t>DESMONTAJE EQUIPO EXTERIOR CLIMATIZACION</t>
  </si>
  <si>
    <t>Ud. Desmontaje unidad exterior de climatizacion, incluyendo todos aquellos elementos que proceda de la sala (tuberías frigoríficas, cableado electrico, pequeño material, etc), dejando la zona libre de elementos. Realizado por medios manuales, incluso limpieza y retirada de escombros a pie de carga, transporte a vertedero o planta de reciclaje y canon de vertido. Con parte proporcional (p.p.) de medios auxiliares.</t>
  </si>
  <si>
    <t>Zona actuación</t>
  </si>
  <si>
    <t>DESMONTAJE EQUIPOS INTERIORES CLIMATIZACION</t>
  </si>
  <si>
    <t>Ud. Desmontaje unidad interior de conducto de climatizacion, incluyendo todos aquellos elementos que proceda (tuberías frigoríficas, cableado electrico, pequeño material, etc), dejando la zona libre de elementos. Realizado por medios manuales, incluso limpieza y retirada de escombros a pie de carga, transporte a vertedero o planta de reciclaje y canon de vertido. Con p.p. de medios auxiliares.</t>
  </si>
  <si>
    <t>Locutorio 3</t>
  </si>
  <si>
    <t>Control 3</t>
  </si>
  <si>
    <t>Pasillo</t>
  </si>
  <si>
    <t>Racks RNE</t>
  </si>
  <si>
    <t>*varios</t>
  </si>
  <si>
    <t>DESMONTAJE CONDUCTOS CLIMATIZACION</t>
  </si>
  <si>
    <t>Ud. Desmontaje de conductos de climatización desde unidad interior a difusor, incluse cuelgeues y pequeño material. Con parte proporcional p.p. de medios auxiliares incluidos</t>
  </si>
  <si>
    <t>Equipos pasillo</t>
  </si>
  <si>
    <t>Equipos racks RNE</t>
  </si>
  <si>
    <t>DESMONTAJE DIFUSORES Y REJILLAS</t>
  </si>
  <si>
    <t>Ud. Desmontaje de difusores y refillas en pasillo que ya no sirven</t>
  </si>
  <si>
    <t>Difusores pasillo</t>
  </si>
  <si>
    <t>Rejillas pasillo</t>
  </si>
  <si>
    <t>Difusor sala rack</t>
  </si>
  <si>
    <t>DESMONTAJE INSTALACIONES</t>
  </si>
  <si>
    <t>Ud. Desmontaje de instalacion climatizacion y electrica en desuso incluyengo cableado, canalizaciones, termostatos, lineas de refrigerante accesibles, elementos eléctricos, canaletas metálicas, mecanismos y accesorios, por medios manuales, incluso limpieza y retirada de escombros a pie de carga, transporte a vertedero o planta de reciclaje y canon de vertido. Con parte proporcional p.p. de medios auxiliares.</t>
  </si>
  <si>
    <t>Zona de actuacion</t>
  </si>
  <si>
    <t>DESMONTAJE Y MONTAJE DE FALSO TECHO</t>
  </si>
  <si>
    <t>Desmontaje y posterior montaje de falso techo para retirar los equipos sin uso y elementos de la instalación a desmontar; así como para montaje de nuevos equipos. Incluye el desmontaje de la perfilería y el posterior montaje. Incluso pequeño material y medios auxiliares</t>
  </si>
  <si>
    <t>FALSO TECHO</t>
  </si>
  <si>
    <t>Suministro e instalación de nuevas placas de falso techo registrable igual al existente, para reponer en zonas en las que se rompan, o en las zonas donde se quitan rejillas y difusores. Incluso p.p. de perfilería si fuera necesario, corte de placas y pequeño material. Medios auxiliares incluidos.</t>
  </si>
  <si>
    <t>REUBICACIÓN ELEMENTOS DE INSTALACIONES</t>
  </si>
  <si>
    <t>Reubicación de elementos de instalaciones si se considera necesario, incluyendo todos aquellos elementos (cableado, luminarias, detector, extintor, conducto de climatización, rejillas, difusores,....)que sean necesarios para la instalación de los nuevos. Se justificará la medición.</t>
  </si>
  <si>
    <t>Zona actuación general</t>
  </si>
  <si>
    <t>ADECUACIÓN BANCADA EXISTENTE</t>
  </si>
  <si>
    <t>Adecuación bancada existente para instalación de nuevas unidades exteriores, incluyendo todos los trabajos que proceda para la instalación de los equipos. Incluyendo toda la mano de obra pequeño material y medios auxiliares</t>
  </si>
  <si>
    <t>Condensadoras</t>
  </si>
  <si>
    <t>NUEVA BANCADA</t>
  </si>
  <si>
    <t>Ejecución de nueva bancada metálica o de hormigón para nuevo equipo exterior si fuera necesario. Incluso p.p. de pequeño material, y medios auxilaires.</t>
  </si>
  <si>
    <t>Salida tuberías a cubierta</t>
  </si>
  <si>
    <t>UNIDAD EXTERIOR 3MXM68A -  7 kW / 9 kW (FRÍO / CALOR)</t>
  </si>
  <si>
    <t>Suministro y montaje de unidad exterior Daikin sistema múltiple bomba de calor aire-aire, marca Daikin, modelo 3MXM68A o equivalente, tipo DC Inverter, de 7 KW en frío y 9 KW en calor o similar, de dimensiones734x958x340 (algo x ancho x fondo). Tipo 3x1. Refrigerante R32. Peso 62 kgcon compresor swing de bajo nivel sonoro y alta eficiencia energética, conectabilidad de 2 unidades con funcionamiento individual y regulación mediante válvulas de expansión electrónica y control por medio de microprocesador. 
Capacidad frigorífica / calorífica nominal: 6.800 / 8.600 W, 
Consumo refrigeración / calefacción nominal: 1.680 / 1.940 W (combinación 20+20+20, eficiencia energética “A++"), y nivel sonoro en refrigeración / calefacción 61 / 61 dBA (velocidad nominal). y alimentación monofásica 1x220V + T. Conexiones tubería frigorífica Liq.1/4"x2 y Gas 3/8"x1 y 1/2"x1. Tratamiento anticorrosivo especial del intercambiador de calor. Rango de funcionamiento nominal Frío desde -10 a 46ºC de bulbo seco exterior y Calor desde -15 a 18ºC de bulbo húmedo exterior. 
Incluso mano de obra, pequeño material y todo tipos de trabajos para que el equipo quede funcionando correctamente. Incluso tubería de PVC para condensados o soportación. Incluso puesta en marcha por personal cualificado frigorista. Incluso intalación eléctrica y sustitución de protección monofásica y cableado, para adecuación a normativa. Incluso realización de desagües. Incluso tarjeta de comunicaciones por protocolo modbus o banet, según necesidades de la instalación.</t>
  </si>
  <si>
    <t>Locutorio y control 3</t>
  </si>
  <si>
    <t>UNIDAD INTERIOR DE CONDUCTO FBA35A9 3,4 kW / 4 kW (FRIO/CALOR)</t>
  </si>
  <si>
    <t>Ud. Suministro e instalacion de unidad dual R410A/R32 interior de conductos de expansión directa marca Daikin, modelo FBA35A9 o equivalente, válida para montajes split bomba de calor, DC Inverter, con válvula de expansión en la unidad exterior, de dimensiones (AlxAnxPr) 245x700x800 mm, dimensiones compactas que permiten una instalación flexible en falso techo. Capacidad frigorífica / calorífica nominal 3.400 / 4.000 W, peso 27,7 kg y nivel presión sonora en refrigeración / calefacción 29 / 29 dBA (caudal bajo). 
Conexiones tubería frigorífica Liq.1/4" y Gas 3/8". Conexión tubería drenaje 25 / 32 mm. Incluso carga de refrigerante R32
Incorpora ventilador de regulación inverter, la presión estática del ventilador se ajusta automáticamente a la pérdida de carga real en los conductos. Ocho etapas de velocidad del ventilador, con caudales en refrigeración / calefacción (Alto-Medio-Bajo) 15-12,5-10,5 / 15-12,5-10,5 m3/min. Presión estática disponible (configurable por medio del control remoto) desde 30 a 150 Pa, que posibilita la utilización de amplia red de conductos para la distribución y difusión del aire. Control por microprocesador, Rearranque automático, control ON/OFF remoto, señal de limpieza de filtro y filtro de aire de succión. Incorpora función de ahorro de energía modo ventilador (sin enfriar o calentar) y Modo Home Leave Operation (modo fuera de casa). Incluye bomba de drenaje de serie. Posibilidad de selección automática de modo de funcionamiento (frío / calor / ventilación). 
Incluso BRC1E53A control Multifunción marca Daikin, con todas las funciones del BRC1E53A. Tres programaciones distintas, nuevas funciones de ahorro de energía, limitación de consigna, temperatura mínima/máxima, restricción de menús. Compatible con los modelos de SKY AIR.
Incluso mano de obra, pequeño material y todo tipos de trabajos para que el equipo quede funcionando correctamente. Incluso tubería de PVC para condensados y mando de control. Incluso puesta en marcha por personal cualificado frigorista. Incluso intalación eléctrica y sustitución de protección monofásica y cableado. Incluso realización de desagües.</t>
  </si>
  <si>
    <t>Locutorio3</t>
  </si>
  <si>
    <t>UNIDAD INTERIOR DE CONDUCTO FBA60A9 5,7 kW / 7 kW (FRIO/CALOR)</t>
  </si>
  <si>
    <t>Ud. Suministro y montaje de unidad dual R410A/R32 interior de conductos de expansión directa marca Daikin, modelo FBA60A9 o equivalente, válida para montajes split bomba de calor, DC Inverter, con válvula de expansión en la unidad exterior, de dimensiones (AlxAnxPr) 245x1000x800 mm, dimensiones compactas que permiten una instalación flexible en falso techo. Capacidad frigorífica / calorífica nominal 5.700 / 7.000 W, peso 36,3 kg y nivel presión sonora en refrigeración / calefacción 29 / 29 dBA (caudal bajo). 
Conexiones tubería frigorífica Liq.1/4" y Gas 1/2". Conexión tubería drenaje 25 / 32 mm. Incluso carga de refrigerante R32
Incorporan ventilador de regulación inverter, la presión estática del ventilador se ajusta automáticamente a la pérdida de carga real en los conductos. Ocho etapas de velocidad del ventilador, con caudales en refrigeración / calefacción (Alto-Medio-Bajo) 15-12,5-10,5 / 15-12,5-10,5 m3/min. Presión estática disponible (configurable por medio del control remoto) desde 30 a 150 Pa, que posibilita la utilización de amplia red de conductos para la distribución y difusión del aire. Control por microprocesador, Rearranque automático, control ON/OFF remoto opcional, señal de limpieza de filtro y filtro de aire de succión. Posibilidad de opcional de mando a distancia con cable o bien por infrarrojos (programación diaria o semanal). Incorpora función de ahorro de energía modo ventilador (sin enfriar o calentar) y Modo Home Leave Operation (modo fuera de casa). Incluye bomba de drenaje de serie. Posibilidad de selección automática de modo de funcionamiento (frío / calor / ventilación). Utiliza refrigerante ecológico R410A.
Incluso BRC1E53A control Multifunción marca Daikin, con todas las funciones del BRC1E53A. Tres programaciones distintas, nuevas funciones de ahorro de energía, limitación de consigna, temperatura mínima/máxima, restricción de menús. Compatible con los modelos de SKY AIR.
Incluso mano de obra, pequeño material y todo tipos de trabajos para que el equipo quede funcionando correctamente. Incluso tubería de PVC para condensados y mando de control. Incluso puesta en marcha por personal cualificado frigorista. Incluso intalación eléctrica y sustitución de protección monofásica y cableado. Incluso realización de desagües.</t>
  </si>
  <si>
    <t>UNIDAD EXTERIOR RZASG71MV1</t>
  </si>
  <si>
    <t>Ud. Suministro y montaje de unidad exterior de sistema partido bomba de calor marca Daikin, modelo RZASG71MV1, tipo DC Inverter, con compresor swing, y expansión mediante válvula de expansión electrónica. Nivel sonoro en refrigeración / calefacción 46 / 47 dBA. Dimensiones (AlxAnxPr) 770x900x320 mm, peso 60 kg, y alimentación monofásica 1x220V + T. 
Conexiones tubería frigorífica Liq.3/8" y Gas 5/8". Tratamiento anticorrosivo especial del intercambiador de calor. Caudal de aire refrigeración / calefacción nominal 56 / 50 m3/min, con dirección de descarga horizontal. Longitud máxima de tubería hasta unidad interior de 50 metros (70 metros equivalentes) y diferencia de nivel máximo con unidad interior de 30 metros. Utiliza refrigerante ecológico R410A.
Incluso mano de obra, pequeño material y todo tipos de trabajos para que el equipo quede funcionando correctamente. Incluso tubería de PVC para condensados o soportación. Incluso puesta en marcha por personal cualificado frigorista. Incluso intalación eléctrica y sustitución de protección monofásica y cableado, para adecuación a normativa. Incluso realización de desagües. Incluso tarjeta de comunicaciones por protocolo modbus o banet, según necesidades de la instalación.</t>
  </si>
  <si>
    <t>UNIDAD INTERIOR DE CONDUCTO FBA71A9 6,8 kW / 7,5 kW (FRIO/CALOR)</t>
  </si>
  <si>
    <t>Ud. Suministro y montaje de unidad dual R410A/R32 interior de conductos de expansión directa marca Daikin, modelo FBA71A9 o equivalente, válida para montajes split bomba de calor, DC Inverter, con válvula de expansión en la unidad exterior, de dimensiones (AlxAnxPr) 245x1000x800 mm, dimensiones compactas que permiten una instalación flexible en falso techo. Capacidad frigorífica / calorífica nominal 6.800 / 7.500 W, peso 39 kg y nivel presión sonora en refrigeración / calefacción 29 / 29 dBA (caudal bajo). 
Conexiones tubería frigorífica Liq.3/8" y Gas 5/8". Conexión tubería drenaje 25 / 32 mm. 
Incorporan ventilador de regulación inverter, la presión estática del ventilador se ajusta automáticamente a la pérdida de carga real en los conductos. Ocho etapas de velocidad del ventilador, con caudales en refrigeración / calefacción (Alto-Medio-Bajo) 15-12,5-10,5 / 15-12,5-10,5 m3/min. Presión estática disponible (configurable por medio del control remoto) desde 30 a 150 Pa, que posibilita la utilización de amplia red de conductos para la distribución y difusión del aire. Control por microprocesador, Rearranque automático, control ON/OFF remoto opcional, señal de limpieza de filtro y filtro de aire de succión. Posibilidad de opcional de mando a distancia con cable o bien por infrarrojos (programación diaria o semanal). Incorpora función de ahorro de energía modo ventilador (sin enfriar o calentar) y Modo Home Leave Operation (modo fuera de casa). Incluye bomba de drenaje de serie. Posibilidad de selección automática de modo de funcionamiento (frío / calor / ventilación). Utiliza refrigerante ecológico R410A.
Incluso control Multifunción marca Daikin, con todas las funciones del BRC1E53A. Tres programaciones distintas, nuevas funciones de ahorro de energía, limitación de consigna, temperatura mínima/máxima, restricción de menús. Compatible con los modelos de SKY AIR.
Incluso mano de obra, pequeño material y todo tipos de trabajos para que el equipo quede funcionando correctamente. Incluso tubería de PVC para condensados y mando de control. Incluso puesta en marcha por personal cualificado frigorista. Incluso intalación eléctrica y sustitución de protección monofásica y cableado. Incluso realización de desagües.</t>
  </si>
  <si>
    <t>Sala racks</t>
  </si>
  <si>
    <t>m</t>
  </si>
  <si>
    <t>TUBERÍA COBRE FRIGORÍFICO D=1/4" (6,4 mm)</t>
  </si>
  <si>
    <t>Suministro e instalación de tubería de cobre frigorífico en rollo, de diámetro 1/4", con pared de 0,80 mm de espesor, con certificación AENOR; para tubería de circuitos de climatización/refrigeración. Totalmente montada; i/p.p. de piezas (codos, tes, manguitos, etc), replanteo, elementos de soportación y fijación, medios auxiliares, medios de elevación y limpieza.</t>
  </si>
  <si>
    <t>Liquido equipo locutorio control 3</t>
  </si>
  <si>
    <t>* Varios</t>
  </si>
  <si>
    <t>TUBERÍA COBRE FRIGORÍFICO  D=3/8" (9,5 mm)</t>
  </si>
  <si>
    <t>Suministro e instalación de tubería de cobre frigorífico, de diámetro 3/8", con pared de 0,80 mm de espesor, con certificación AENOR; para tubería de circuitos de climatización/refrigeración. Totalmente montada; i/p.p. de piezas (codos, tes, manguitos, etc), replanteo, elementos de soportación y fijación, medios auxiliares, medios de elevación y limpieza.</t>
  </si>
  <si>
    <t>Gas equipo locutorio control 3</t>
  </si>
  <si>
    <t>Liquido equipo racks RNE</t>
  </si>
  <si>
    <t>TUBERÍA COBRE FRIGORÍFICO D=1/2" (12,7 mm)</t>
  </si>
  <si>
    <t>Suministro e instalación de tubería de cobre frigorífico, de diámetro 1/2", con pared de 0,80 mm de espesor, con certificación AENOR; para tubería de circuitos de climatización/refrigeración. Totalmente montada; i/p.p. de piezas (codos, tes, manguitos, etc), replanteo, elementos de soportación y fijación, medios auxiliares, medios de elevación y limpieza.</t>
  </si>
  <si>
    <t>TUBERÍA COBRE FRIGORÍFICO D=5/8" (15,9 mm)</t>
  </si>
  <si>
    <t>Suministro e instalación de tubería de cobre frigorífico, de diámetro 5/8", con pared de 0,80 mm de espesor, con certificación AENOR; para tubería de circuitos de climatización/refrigeración. Totalmente montada; i/p.p. de piezas (codos, tes, manguitos, etc), replanteo, elementos de soportación y fijación, medios auxiliares, medios de elevación y limpieza.</t>
  </si>
  <si>
    <t>Gas equipo racks RNE</t>
  </si>
  <si>
    <t>AISLAMIENTO TUBERIA INTERIOR D=6 mm (1/4")  y e= 15.5 mm</t>
  </si>
  <si>
    <t>Coquilla AF/Armaflex AF-4, de Armacell. Ø 6 mm. Espesor de aislamiento 15.5mm,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</si>
  <si>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AISLAMIENTO TUBERIA INTERIOR D=10 mm (3/8")  y e= 12.5 mm</t>
  </si>
  <si>
    <t>Coquilla AF/Armaflex AF-3, de Armacell. Ø 10 mm. Espesor de aislamiento 12,5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</si>
  <si>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AISLAMIENTO TUBERIA INTERIOR D=12 mm (1/2")  y e= 13 mm</t>
  </si>
  <si>
    <t>Coquilla AF/Armaflex AF-3, de Armacell. Ø 12 mm. Espesor de aislamiento 13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</si>
  <si>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01_23</t>
  </si>
  <si>
    <t>AISLAMIENTO TUBERIA INTERIOR D=18 mm (5/8") y e= 14 mm</t>
  </si>
  <si>
    <t>Coquilla AF/Armaflex AF-3, de Armacell. Ø 18 mm. Espesor de aislamiento 14 mm, longitud 2 m, color negro, Microban®, tolerancia en longitud: ± 1,5 %, tolerancia de espesor: ±1,5 mm. Producto con marcado CE. 
Incluso desmontaje de placas de falso techo o de falso suelo para su colocación y reposición, material de sellado, medios auxiliares, medios de elevación y limpieza.</t>
  </si>
  <si>
    <t>01_24</t>
  </si>
  <si>
    <t>PRUEBA ESTANQUEIDAD Y CARGA REFRIGERANTE R32</t>
  </si>
  <si>
    <t>Prueba estanqueidad tubería frigorífica con N2. Suministro y carga de refrigerante R32 para unidades de climatización, mediante botellas, para conjunto 3x1 y 1x1. La instalación deberá permanecer en vacío hasta que proceda. La carga será realizada por personal cualificado en instalaciones frigoríficas. Totalmente instalado. Incluso p.p. de limpieza y medios auxiliares. Prueba estanqueidad según normativa.</t>
  </si>
  <si>
    <t>Carga refrigerante instalación</t>
  </si>
  <si>
    <t>01_25</t>
  </si>
  <si>
    <t>APERTURA DE HUECOS</t>
  </si>
  <si>
    <t>Apertura de huecos si fueran necesarios Incluso p.p. de recibido, sellado y remates perimetrales. Incluso replanteo auxiliar, accesorios de fijación, nivelación y repaso de juntas con cinta y pasta y montaje. Incluso cortes necesarios para las instalaciones previstas. Totalmente terminado s/NTE-RTC, CTE y ATEDY. Incluso medios auxiliares, medios de elevación, andamiaje y limpieza.</t>
  </si>
  <si>
    <t>01_26</t>
  </si>
  <si>
    <t>INFRAESTRUCTURAS Y MODIFICACIONES (#)</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</si>
  <si>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</si>
  <si>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01_27</t>
  </si>
  <si>
    <t>LEGALIZACION ELÉCTRICA</t>
  </si>
  <si>
    <t>Legalizacion electrica: redacción de memoria tecnica de diseño de la modificacion de la instalación eléctrica, emision de certificado de instalación eléctrica (CIE) y tramitación ante organismo competente</t>
  </si>
  <si>
    <t>01_28</t>
  </si>
  <si>
    <t>INTEGRACIÓN TARJETA MODBUS</t>
  </si>
  <si>
    <t>Integración de unidad interior de climatización mediante tarjeta de comunicación Modbus TCP/IP, incluyendo suministro e instalación de tarjeta de comunicación compatible con la unidad interior del fabricante, conexionado a red Ethernet del sistema de control, direccionamiento IP, configuración de parámetros de comunicación Modbus, mapeo de variables (estado, alarmas, consignas, temperatura, velocidad de ventilador y modos de funcionamiento), integración en sistema de control/BMS existente, pruebas de comunicación, verificación de lectura y escritura de puntos, puesta en marcha y documentación técnica.
Incluye pequeño material auxiliar, cableado de comunicaciones, configuración de gateway si fuera necesario, mano de obra de instalación y programación, así como pruebas finales de funcionamiento. Totalmente instalado, probado y funcionando.</t>
  </si>
  <si>
    <t>unidades interiores</t>
  </si>
  <si>
    <t>01_29</t>
  </si>
  <si>
    <t>DIAGNOSTICO Y AVERIA DE EUIPO VRV ESTUDIO TVE</t>
  </si>
  <si>
    <t>PA. Diagnóstico y localización de avería en sistema de climatización tipo VRV que da servicio al estudio y control de TVE, incluyendo desplazamiento de técnico especializado, inspección del sistema, lectura de alarmas y parámetros de funcionamiento, comprobación de comunicación entre unidades exteriores e interiores, verificación de presiones y temperaturas del circuito frigorífico, revisión de alimentación eléctrica, control y sondas, así como identificación del origen de la avería.
Incluye informe técnico con diagnóstico, propuesta de reparación y estimación de trabajos necesarios para la restitución del servicio. (Esta partida podrá no tener que realizarse, si en el momento de adjudicación ya se hubiese resuelto la avería con la empresa mantenedora.)
Totalmente realizado.</t>
  </si>
  <si>
    <t>01_30</t>
  </si>
  <si>
    <t>PLANOS INSTALACION CLIMATIZACION INTEGRAL</t>
  </si>
  <si>
    <t>Realización de planos de la totalidad de la instalacion de climatización, tanto de los nuevos equipos como de los existentes, incluyendo visita a obra para toma de datos in situ, inspección y seguimiento de tuberías frigoríficas, conductos de aire, equipos interiores y exteriores, elementos de regulación y control, soportes y recorridos de instalación.
Comprende levantamiento de información, medición de trazados, identificación de diámetros y secciones, comprobación de recorridos reales de tuberías y conductos, así como la elaboración de planos en CAD de la instalación existente y de la nueva ejecutada (plantas, esquemas y detalles necesarios).
Incluye tratamiento de la información recogida, delineación de planos, revisión técnica, entrega en formato digital (DWG y PDF) y coordinación con dirección facultativa o propiedad si fuera necesario.
Totalmente terminado y documentado.</t>
  </si>
  <si>
    <t>t</t>
  </si>
  <si>
    <t>GESTION RESIDUOS PROCEDENTES DE LA OBRA</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</si>
  <si>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t>
  </si>
  <si>
    <t>02_02</t>
  </si>
  <si>
    <t>TRATAMIENTO GAS R22</t>
  </si>
  <si>
    <t>Gestión de residuo peligroso consistente en la recuperación de gas refrigerante R22 (HCFC-22) procedente de equipo de aire acondicionado, realizada por técnico autorizado en gases fluorados, mediante máquina recuperadora y trasvase a botella homologada. Incluye etiquetado, almacenamiento temporal, transporte a gestor autorizado de residuos peligrosos y entrega para regeneración o destrucción, conforme a normativa vigente. Incluye documentación de control y seguimiento del residuo (Código LER 14 06 01*), certificado de gestión y todos los medios auxiliares necesarios.</t>
  </si>
  <si>
    <t>CONTROL CALIDAD</t>
  </si>
  <si>
    <t>En este capítulo se indican aquellos ensayos y pruebas adicionales a lo exigido en normativa vigente (art. 11 de la LOE  y  CTE que indica que todos los productos, equipos y sistemas a incorporar de forma permanente a la obra deberán ir acompañados, como mínimo, para su recepción de albarán y certificado de garantía (este último puede ser prescindible para productos, equipos y sistemas con obligatoriedad de marcado CE)), que deben ser realizados por entidades o laboratorios de control de calidad de la edificación, debidamente homologados y acreditados, distintos e independientes de los realizados por el constructor, y necesarios según indicaciones de la DF y de acuerdo con lo especificado en el proyecto, para garantizar y certificar la calidad de los materiales, calidad de la ejecución y el correcto funcionamiento de las unidades de obras civil e instalaciones ejecutadas. i. p.p. de mano de obra, redacción de plan de control de calidad, coordinación de los trabajos y toma de datos, redacción de informes, material y medios auxiliares necesarios.</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</si>
  <si>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</si>
  <si>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 El importe de la partida 01.26 es una cantidad fija, no se puede variar y debe ser mantenido en la tabla y sumado en el total de la oferta. Si se detallan importes de Gastos Generales (GG) y Beneficio Industrial (BI) en columna ImpPres, la partida 01.26 se ofertará por 2.500 €; si no se detallan importes en (a) y (b) la partida 01.26  se ofertará por 2.975,00 € incluyendo un 13 % de Gastos Generales y un 6% de Beneficio industrial), si en los precios unitarios ofertados se incluyesen % distintos a los indicados, se indicarán expresamente los % aplicados en columna Pres. y la partida 01.26 se incrementará según los porcentajes aplicados al resto de la oferta.</t>
  </si>
  <si>
    <t>01.26</t>
  </si>
  <si>
    <t>Expediente n.º S/01321/2026</t>
  </si>
  <si>
    <t xml:space="preserve">   “Adecuación de la instalación de climatización </t>
  </si>
  <si>
    <t>del CT de RNE País Vasco (Vitoria)"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</si>
</sst>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4" x14ac:knownFonts="1">
    <font>
      <sz val="11"/>
      <color theme="1"/>
      <name val="Calibri"/>
      <family val="2"/>
      <scheme val="minor"/>
    </font>
    <font>
      <b/>
      <sz val="14"/>
      <color theme="1"/>
      <name val="Calibri"/>
      <family val="2"/>
      <scheme val="minor"/>
    </font>
    <font>
      <b/>
      <sz val="8"/>
      <color theme="1"/>
      <name val="Calibri"/>
      <family val="2"/>
      <scheme val="minor"/>
    </font>
    <font>
      <sz val="8"/>
      <color theme="1"/>
      <name val="Calibri"/>
      <family val="2"/>
      <scheme val="minor"/>
    </font>
    <font>
      <b/>
      <sz val="8"/>
      <color rgb="FF000000"/>
      <name val="Calibri"/>
      <family val="2"/>
      <scheme val="minor"/>
    </font>
    <font>
      <b/>
      <i/>
      <sz val="10"/>
      <name val="Calibri"/>
      <family val="2"/>
      <scheme val="minor"/>
    </font>
    <font>
      <b/>
      <sz val="8"/>
      <name val="Calibri"/>
      <family val="2"/>
      <scheme val="minor"/>
    </font>
    <font>
      <sz val="8"/>
      <name val="Calibri"/>
      <family val="2"/>
      <scheme val="minor"/>
    </font>
    <font>
      <i/>
      <sz val="8"/>
      <name val="Calibri"/>
      <family val="2"/>
      <scheme val="minor"/>
    </font>
    <font>
      <sz val="11"/>
      <name val="Calibri"/>
      <family val="2"/>
      <scheme val="minor"/>
    </font>
    <font>
      <sz val="8"/>
      <color theme="0"/>
      <name val="Calibri"/>
      <family val="2"/>
      <scheme val="minor"/>
    </font>
    <font>
      <b/>
      <i/>
      <sz val="11"/>
      <color rgb="FFFF0000"/>
      <name val="Calibri"/>
      <family val="2"/>
      <scheme val="minor"/>
    </font>
    <font>
      <b/>
      <sz val="11"/>
      <color rgb="FFFF0000"/>
      <name val="Calibri"/>
      <family val="2"/>
      <scheme val="minor"/>
    </font>
    <font>
      <b/>
      <sz val="11"/>
      <color theme="1"/>
      <name val="Calibri"/>
      <family val="2"/>
      <scheme val="minor"/>
    </font>
    <font>
      <sz val="11"/>
      <color theme="0"/>
      <name val="Calibri"/>
      <family val="2"/>
      <scheme val="minor"/>
    </font>
    <font>
      <b/>
      <sz val="10"/>
      <color theme="1"/>
      <name val="Calibri"/>
      <family val="2"/>
    </font>
    <font>
      <b/>
      <u/>
      <sz val="10"/>
      <color rgb="FFFF0000"/>
      <name val="Calibri"/>
      <family val="2"/>
    </font>
    <font>
      <b/>
      <sz val="8"/>
      <color rgb="FFFF0000"/>
      <name val="Calibri"/>
      <family val="2"/>
      <scheme val="minor"/>
    </font>
    <font>
      <sz val="8"/>
      <color rgb="FFFF0000"/>
      <name val="Calibri"/>
      <family val="2"/>
      <scheme val="minor"/>
    </font>
    <font>
      <b/>
      <sz val="8"/>
      <color rgb="FF0070C0"/>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sz val="9"/>
      <color rgb="FFFF0000"/>
      <name val="Calibri"/>
      <family val="2"/>
      <scheme val="minor"/>
    </font>
    <font>
      <b/>
      <sz val="10"/>
      <color rgb="FFFF0000"/>
      <name val="Calibri"/>
      <family val="2"/>
      <scheme val="minor"/>
    </font>
    <font>
      <b/>
      <sz val="18"/>
      <color theme="1"/>
      <name val="Calibri"/>
      <family val="2"/>
      <scheme val="minor"/>
    </font>
    <font>
      <b/>
      <sz val="11"/>
      <name val="Calibri"/>
      <family val="2"/>
      <scheme val="minor"/>
    </font>
    <font>
      <b/>
      <sz val="12"/>
      <color theme="1"/>
      <name val="Calibri"/>
      <family val="2"/>
      <scheme val="minor"/>
    </font>
    <font>
      <b/>
      <sz val="8"/>
      <color theme="0"/>
      <name val="Calibri"/>
      <family val="2"/>
      <scheme val="minor"/>
    </font>
  </fonts>
  <fills count="10">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4" tint="0.79998168889431442"/>
        <bgColor indexed="64"/>
      </patternFill>
    </fill>
    <fill>
      <patternFill patternType="solid">
        <fgColor rgb="FFFFFF99"/>
        <bgColor indexed="64"/>
      </patternFill>
    </fill>
    <fill>
      <patternFill patternType="solid">
        <fgColor theme="8" tint="0.79998168889431442"/>
        <bgColor indexed="64"/>
      </patternFill>
    </fill>
    <fill>
      <patternFill patternType="solid">
        <fgColor rgb="FFFF000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78">
    <xf numFmtId="0" fontId="0" fillId="0" borderId="0" xfId="0"/>
    <xf numFmtId="0" fontId="0" fillId="0" borderId="0" xfId="0" applyProtection="1"/>
    <xf numFmtId="0" fontId="4" fillId="0" borderId="9" xfId="0" applyFont="1" applyBorder="1" applyAlignment="1" applyProtection="1">
      <alignment horizontal="right" vertical="center"/>
    </xf>
    <xf numFmtId="10" fontId="18" fillId="4" borderId="2" xfId="0" applyNumberFormat="1" applyFont="1" applyFill="1" applyBorder="1" applyAlignment="1" applyProtection="1">
      <alignment horizontal="right" vertical="center"/>
    </xf>
    <xf numFmtId="4" fontId="6" fillId="4" borderId="3" xfId="0" applyNumberFormat="1" applyFont="1" applyFill="1" applyBorder="1" applyAlignment="1" applyProtection="1">
      <alignment vertical="top"/>
      <protection locked="0"/>
    </xf>
    <xf numFmtId="4" fontId="0" fillId="0" borderId="0" xfId="0" applyNumberFormat="1" applyProtection="1"/>
    <xf numFmtId="0" fontId="4" fillId="0" borderId="8" xfId="0" applyFont="1" applyBorder="1" applyAlignment="1" applyProtection="1">
      <alignment vertical="center" wrapText="1"/>
    </xf>
    <xf numFmtId="0" fontId="4" fillId="0" borderId="8" xfId="0" applyFont="1" applyBorder="1" applyAlignment="1" applyProtection="1">
      <alignment horizontal="right" vertical="center"/>
    </xf>
    <xf numFmtId="10" fontId="18" fillId="4" borderId="6" xfId="0" applyNumberFormat="1" applyFont="1" applyFill="1" applyBorder="1" applyAlignment="1" applyProtection="1">
      <alignment horizontal="right" vertical="center"/>
    </xf>
    <xf numFmtId="0" fontId="4" fillId="0" borderId="11" xfId="0" applyFont="1" applyBorder="1" applyAlignment="1" applyProtection="1">
      <alignment vertical="center" wrapText="1"/>
    </xf>
    <xf numFmtId="0" fontId="4" fillId="0" borderId="11" xfId="0" applyFont="1" applyBorder="1" applyAlignment="1" applyProtection="1">
      <alignment horizontal="right" vertical="center"/>
    </xf>
    <xf numFmtId="0" fontId="4" fillId="0" borderId="15" xfId="0" applyFont="1" applyBorder="1" applyAlignment="1" applyProtection="1">
      <alignment vertical="center" wrapText="1"/>
    </xf>
    <xf numFmtId="0" fontId="9" fillId="0" borderId="11" xfId="0" applyFont="1" applyBorder="1" applyProtection="1"/>
    <xf numFmtId="164" fontId="0" fillId="0" borderId="0" xfId="0" applyNumberFormat="1" applyProtection="1"/>
    <xf numFmtId="0" fontId="9" fillId="0" borderId="0" xfId="0" applyFont="1" applyProtection="1"/>
    <xf numFmtId="0" fontId="0" fillId="0" borderId="0" xfId="0" applyBorder="1" applyAlignment="1" applyProtection="1">
      <alignment vertical="top"/>
    </xf>
    <xf numFmtId="2" fontId="0" fillId="0" borderId="0" xfId="0" applyNumberFormat="1" applyProtection="1"/>
    <xf numFmtId="0" fontId="0" fillId="0" borderId="0" xfId="0" applyBorder="1" applyProtection="1"/>
    <xf numFmtId="0" fontId="4" fillId="0" borderId="0" xfId="0" applyFont="1" applyBorder="1" applyAlignment="1" applyProtection="1">
      <alignment vertical="center" wrapText="1"/>
    </xf>
    <xf numFmtId="0" fontId="4" fillId="0" borderId="0" xfId="0" applyFont="1" applyBorder="1" applyAlignment="1" applyProtection="1">
      <alignment horizontal="right" vertical="center"/>
    </xf>
    <xf numFmtId="10" fontId="18" fillId="4" borderId="4" xfId="0" applyNumberFormat="1" applyFont="1" applyFill="1" applyBorder="1" applyAlignment="1" applyProtection="1">
      <alignment horizontal="right" vertical="center"/>
    </xf>
    <xf numFmtId="4" fontId="6" fillId="4" borderId="1" xfId="0" applyNumberFormat="1" applyFont="1" applyFill="1" applyBorder="1" applyAlignment="1" applyProtection="1">
      <alignment vertical="center" wrapText="1"/>
    </xf>
    <xf numFmtId="4" fontId="6" fillId="4" borderId="1" xfId="0" applyNumberFormat="1" applyFont="1" applyFill="1" applyBorder="1" applyAlignment="1" applyProtection="1">
      <alignment vertical="top"/>
      <protection locked="0"/>
    </xf>
    <xf numFmtId="10" fontId="18" fillId="5" borderId="5" xfId="0" applyNumberFormat="1" applyFont="1" applyFill="1" applyBorder="1" applyAlignment="1" applyProtection="1">
      <alignment horizontal="right" vertical="center" indent="4"/>
      <protection locked="0"/>
    </xf>
    <xf numFmtId="10" fontId="18" fillId="5" borderId="1" xfId="0" applyNumberFormat="1" applyFont="1" applyFill="1" applyBorder="1" applyAlignment="1" applyProtection="1">
      <alignment horizontal="right" vertical="center" indent="4"/>
      <protection locked="0"/>
    </xf>
    <xf numFmtId="0" fontId="0" fillId="0" borderId="0" xfId="0" applyAlignment="1" applyProtection="1">
      <alignment vertical="top"/>
    </xf>
    <xf numFmtId="0" fontId="21" fillId="0" borderId="0" xfId="0" applyFont="1" applyProtection="1"/>
    <xf numFmtId="0" fontId="22" fillId="0" borderId="0" xfId="0" applyFont="1" applyProtection="1"/>
    <xf numFmtId="0" fontId="23" fillId="0" borderId="0" xfId="0" applyFont="1" applyAlignment="1" applyProtection="1">
      <alignment horizontal="right" vertical="center"/>
    </xf>
    <xf numFmtId="0" fontId="23"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25" fillId="0" borderId="0" xfId="0" applyFont="1" applyAlignment="1" applyProtection="1">
      <alignment horizontal="left" vertical="top"/>
    </xf>
    <xf numFmtId="0" fontId="25"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3" fillId="0" borderId="0" xfId="0" applyFont="1" applyAlignment="1" applyProtection="1">
      <alignment vertical="top"/>
    </xf>
    <xf numFmtId="0" fontId="27" fillId="0" borderId="0" xfId="0" applyFont="1" applyProtection="1"/>
    <xf numFmtId="0" fontId="1" fillId="0" borderId="0" xfId="0" applyFont="1" applyProtection="1"/>
    <xf numFmtId="2" fontId="5" fillId="0" borderId="1" xfId="0" applyNumberFormat="1" applyFont="1" applyBorder="1" applyAlignment="1" applyProtection="1">
      <alignment horizontal="center" vertical="top"/>
    </xf>
    <xf numFmtId="0" fontId="5" fillId="0" borderId="1" xfId="0" applyFont="1" applyBorder="1" applyAlignment="1" applyProtection="1">
      <alignment horizontal="center" vertical="top"/>
    </xf>
    <xf numFmtId="0" fontId="0" fillId="0" borderId="4" xfId="0" applyBorder="1" applyProtection="1"/>
    <xf numFmtId="49" fontId="19" fillId="0" borderId="2" xfId="0" applyNumberFormat="1" applyFont="1" applyBorder="1" applyAlignment="1" applyProtection="1">
      <alignment vertical="top"/>
    </xf>
    <xf numFmtId="49" fontId="19" fillId="0" borderId="9" xfId="0" applyNumberFormat="1" applyFont="1" applyBorder="1" applyAlignment="1" applyProtection="1">
      <alignment vertical="top" wrapText="1"/>
    </xf>
    <xf numFmtId="2" fontId="19" fillId="0" borderId="5" xfId="0" applyNumberFormat="1" applyFont="1" applyBorder="1" applyAlignment="1" applyProtection="1">
      <alignment horizontal="right" vertical="top" indent="1"/>
    </xf>
    <xf numFmtId="4" fontId="19" fillId="8" borderId="5" xfId="0" applyNumberFormat="1" applyFont="1" applyFill="1" applyBorder="1" applyAlignment="1" applyProtection="1">
      <alignment horizontal="right" vertical="top" indent="1"/>
    </xf>
    <xf numFmtId="49" fontId="19" fillId="0" borderId="4" xfId="0" applyNumberFormat="1" applyFont="1" applyBorder="1" applyAlignment="1" applyProtection="1">
      <alignment vertical="top" wrapText="1"/>
    </xf>
    <xf numFmtId="0" fontId="12" fillId="0" borderId="0" xfId="0" applyFont="1" applyProtection="1"/>
    <xf numFmtId="2" fontId="5" fillId="0" borderId="1" xfId="0" applyNumberFormat="1" applyFont="1" applyBorder="1" applyAlignment="1" applyProtection="1">
      <alignment vertical="top"/>
    </xf>
    <xf numFmtId="0" fontId="5" fillId="0" borderId="6" xfId="0" applyFont="1" applyBorder="1" applyAlignment="1" applyProtection="1">
      <alignment vertical="top"/>
    </xf>
    <xf numFmtId="0" fontId="11" fillId="0" borderId="1" xfId="0" applyFont="1" applyBorder="1" applyAlignment="1" applyProtection="1">
      <alignment horizontal="center" vertical="top"/>
    </xf>
    <xf numFmtId="10" fontId="28" fillId="4" borderId="1" xfId="0" applyNumberFormat="1" applyFont="1" applyFill="1" applyBorder="1" applyAlignment="1" applyProtection="1">
      <alignment horizontal="right" vertical="center"/>
    </xf>
    <xf numFmtId="10" fontId="18" fillId="5" borderId="12" xfId="0" applyNumberFormat="1" applyFont="1" applyFill="1" applyBorder="1" applyAlignment="1" applyProtection="1">
      <alignment horizontal="right" vertical="center" indent="4"/>
    </xf>
    <xf numFmtId="4" fontId="29" fillId="4" borderId="3" xfId="0" applyNumberFormat="1" applyFont="1" applyFill="1" applyBorder="1" applyAlignment="1" applyProtection="1">
      <alignment horizontal="center" vertical="top"/>
    </xf>
    <xf numFmtId="10" fontId="18" fillId="5" borderId="7" xfId="0" applyNumberFormat="1" applyFont="1" applyFill="1" applyBorder="1" applyAlignment="1" applyProtection="1">
      <alignment horizontal="right" vertical="center" indent="4"/>
    </xf>
    <xf numFmtId="4" fontId="29" fillId="4" borderId="1" xfId="0" applyNumberFormat="1" applyFont="1" applyFill="1" applyBorder="1" applyAlignment="1" applyProtection="1">
      <alignment horizontal="center" vertical="top"/>
    </xf>
    <xf numFmtId="0" fontId="5" fillId="0" borderId="1" xfId="0" applyFont="1" applyBorder="1" applyAlignment="1" applyProtection="1">
      <alignment vertical="top"/>
    </xf>
    <xf numFmtId="0" fontId="19" fillId="3" borderId="5" xfId="0" applyNumberFormat="1" applyFont="1" applyFill="1" applyBorder="1" applyAlignment="1" applyProtection="1">
      <alignment horizontal="center" vertical="top"/>
    </xf>
    <xf numFmtId="2" fontId="19" fillId="0" borderId="2" xfId="0" applyNumberFormat="1" applyFont="1" applyBorder="1" applyAlignment="1" applyProtection="1">
      <alignment horizontal="left" vertical="top" indent="1"/>
    </xf>
    <xf numFmtId="2" fontId="19" fillId="0" borderId="12" xfId="0" applyNumberFormat="1" applyFont="1" applyBorder="1" applyAlignment="1" applyProtection="1">
      <alignment horizontal="right" vertical="top" indent="1"/>
    </xf>
    <xf numFmtId="10" fontId="18" fillId="4" borderId="1" xfId="0" applyNumberFormat="1" applyFont="1" applyFill="1" applyBorder="1" applyAlignment="1" applyProtection="1">
      <alignment horizontal="right" vertical="center"/>
    </xf>
    <xf numFmtId="0" fontId="4" fillId="0" borderId="0" xfId="0" applyFont="1" applyBorder="1" applyAlignment="1" applyProtection="1">
      <alignment horizontal="right" vertical="center" wrapText="1"/>
    </xf>
    <xf numFmtId="0" fontId="4" fillId="0" borderId="0" xfId="0" applyFont="1" applyFill="1" applyBorder="1" applyAlignment="1" applyProtection="1">
      <alignment horizontal="right" vertical="center" wrapText="1"/>
    </xf>
    <xf numFmtId="10" fontId="18" fillId="0" borderId="0" xfId="0" applyNumberFormat="1" applyFont="1" applyFill="1" applyBorder="1" applyAlignment="1" applyProtection="1">
      <alignment horizontal="right" vertical="center"/>
    </xf>
    <xf numFmtId="10" fontId="18" fillId="0" borderId="0" xfId="0" applyNumberFormat="1" applyFont="1" applyFill="1" applyBorder="1" applyAlignment="1" applyProtection="1">
      <alignment horizontal="right" vertical="center" indent="4"/>
    </xf>
    <xf numFmtId="4" fontId="29" fillId="0" borderId="0" xfId="0" applyNumberFormat="1" applyFont="1" applyFill="1" applyBorder="1" applyAlignment="1" applyProtection="1">
      <alignment horizontal="center" vertical="top"/>
    </xf>
    <xf numFmtId="0" fontId="4" fillId="0" borderId="0" xfId="0" applyFont="1" applyBorder="1" applyAlignment="1" applyProtection="1">
      <alignment horizontal="left" vertical="center"/>
    </xf>
    <xf numFmtId="0" fontId="12" fillId="5" borderId="1" xfId="0" applyFont="1" applyFill="1" applyBorder="1" applyAlignment="1" applyProtection="1">
      <alignment horizontal="center"/>
    </xf>
    <xf numFmtId="0" fontId="12" fillId="5" borderId="10" xfId="0" applyFont="1" applyFill="1" applyBorder="1" applyAlignment="1" applyProtection="1">
      <alignment horizontal="center"/>
    </xf>
    <xf numFmtId="4" fontId="19" fillId="8" borderId="2" xfId="0" applyNumberFormat="1" applyFont="1" applyFill="1" applyBorder="1" applyAlignment="1" applyProtection="1">
      <alignment horizontal="center" vertical="center" wrapText="1"/>
    </xf>
    <xf numFmtId="4" fontId="19" fillId="8" borderId="2" xfId="0" applyNumberFormat="1" applyFont="1" applyFill="1" applyBorder="1" applyAlignment="1" applyProtection="1">
      <alignment horizontal="left" vertical="center"/>
    </xf>
    <xf numFmtId="0" fontId="30" fillId="0" borderId="0" xfId="0" applyFont="1" applyProtection="1"/>
    <xf numFmtId="9" fontId="12" fillId="5" borderId="1" xfId="0" applyNumberFormat="1" applyFont="1" applyFill="1" applyBorder="1" applyAlignment="1" applyProtection="1">
      <alignment horizontal="center"/>
    </xf>
    <xf numFmtId="9" fontId="12" fillId="5" borderId="10" xfId="0" applyNumberFormat="1" applyFont="1" applyFill="1" applyBorder="1" applyAlignment="1" applyProtection="1">
      <alignment horizontal="center"/>
    </xf>
    <xf numFmtId="2" fontId="19" fillId="0" borderId="5" xfId="0" applyNumberFormat="1" applyFont="1" applyBorder="1" applyAlignment="1" applyProtection="1">
      <alignment horizontal="right" vertical="center" indent="1"/>
    </xf>
    <xf numFmtId="4" fontId="19" fillId="8" borderId="2" xfId="0" applyNumberFormat="1" applyFont="1" applyFill="1" applyBorder="1" applyAlignment="1" applyProtection="1">
      <alignment horizontal="right" vertical="center" wrapText="1" indent="1"/>
    </xf>
    <xf numFmtId="4" fontId="19" fillId="8" borderId="5" xfId="0" applyNumberFormat="1" applyFont="1" applyFill="1" applyBorder="1" applyAlignment="1" applyProtection="1">
      <alignment horizontal="right" vertical="center" indent="1"/>
    </xf>
    <xf numFmtId="0" fontId="0" fillId="0" borderId="0" xfId="0" applyAlignment="1" applyProtection="1">
      <alignment vertical="center"/>
    </xf>
    <xf numFmtId="0" fontId="31" fillId="0" borderId="0" xfId="0" applyFont="1" applyProtection="1"/>
    <xf numFmtId="49" fontId="2" fillId="0" borderId="8" xfId="0" applyNumberFormat="1" applyFont="1" applyBorder="1" applyAlignment="1" applyProtection="1">
      <alignment horizontal="right" vertical="center"/>
    </xf>
    <xf numFmtId="3" fontId="7" fillId="0" borderId="8" xfId="0" applyNumberFormat="1" applyFont="1" applyBorder="1" applyAlignment="1" applyProtection="1">
      <alignment vertical="top"/>
    </xf>
    <xf numFmtId="4" fontId="6" fillId="0" borderId="7" xfId="0" applyNumberFormat="1" applyFont="1" applyBorder="1" applyAlignment="1" applyProtection="1">
      <alignment vertical="top"/>
    </xf>
    <xf numFmtId="4" fontId="6" fillId="9" borderId="1" xfId="0" applyNumberFormat="1" applyFont="1" applyFill="1" applyBorder="1" applyAlignment="1" applyProtection="1">
      <alignment vertical="center" wrapText="1"/>
    </xf>
    <xf numFmtId="49" fontId="19" fillId="6" borderId="5" xfId="0" applyNumberFormat="1" applyFont="1" applyFill="1" applyBorder="1" applyAlignment="1" applyProtection="1">
      <alignment vertical="top"/>
    </xf>
    <xf numFmtId="4" fontId="6" fillId="4" borderId="3" xfId="0" applyNumberFormat="1" applyFont="1" applyFill="1" applyBorder="1" applyAlignment="1" applyProtection="1">
      <alignment vertical="top"/>
    </xf>
    <xf numFmtId="4" fontId="6" fillId="4" borderId="1" xfId="0" applyNumberFormat="1" applyFont="1" applyFill="1" applyBorder="1" applyAlignment="1" applyProtection="1">
      <alignment horizontal="right" vertical="top"/>
    </xf>
    <xf numFmtId="0" fontId="1" fillId="0" borderId="0" xfId="0" applyFont="1" applyAlignment="1" applyProtection="1">
      <alignment vertical="top"/>
    </xf>
    <xf numFmtId="49" fontId="6" fillId="2" borderId="3" xfId="0" applyNumberFormat="1" applyFont="1" applyFill="1" applyBorder="1" applyAlignment="1" applyProtection="1">
      <alignment vertical="top"/>
    </xf>
    <xf numFmtId="3" fontId="6" fillId="2" borderId="3" xfId="0" applyNumberFormat="1" applyFont="1" applyFill="1" applyBorder="1" applyAlignment="1" applyProtection="1">
      <alignment vertical="top"/>
    </xf>
    <xf numFmtId="4" fontId="6" fillId="2" borderId="3" xfId="0" applyNumberFormat="1" applyFont="1" applyFill="1" applyBorder="1" applyAlignment="1" applyProtection="1">
      <alignment vertical="top"/>
    </xf>
    <xf numFmtId="49" fontId="7" fillId="3" borderId="5" xfId="0" applyNumberFormat="1" applyFont="1" applyFill="1" applyBorder="1" applyAlignment="1" applyProtection="1">
      <alignment vertical="top"/>
    </xf>
    <xf numFmtId="49" fontId="7" fillId="0" borderId="5" xfId="0" applyNumberFormat="1" applyFont="1" applyBorder="1" applyAlignment="1" applyProtection="1">
      <alignment vertical="top"/>
    </xf>
    <xf numFmtId="4" fontId="7" fillId="0" borderId="5" xfId="0" applyNumberFormat="1" applyFont="1" applyBorder="1" applyAlignment="1" applyProtection="1">
      <alignment vertical="top"/>
    </xf>
    <xf numFmtId="4" fontId="7" fillId="4" borderId="5" xfId="0" applyNumberFormat="1" applyFont="1" applyFill="1" applyBorder="1" applyAlignment="1" applyProtection="1">
      <alignment vertical="top"/>
    </xf>
    <xf numFmtId="0" fontId="7" fillId="0" borderId="3" xfId="0" applyFont="1" applyBorder="1" applyAlignment="1" applyProtection="1">
      <alignment vertical="top"/>
    </xf>
    <xf numFmtId="49" fontId="8" fillId="0" borderId="0" xfId="0" applyNumberFormat="1" applyFont="1" applyAlignment="1" applyProtection="1">
      <alignment horizontal="right" vertical="top" wrapText="1"/>
    </xf>
    <xf numFmtId="4" fontId="7" fillId="0" borderId="0" xfId="0" applyNumberFormat="1" applyFont="1" applyAlignment="1" applyProtection="1">
      <alignment vertical="top"/>
    </xf>
    <xf numFmtId="0" fontId="7" fillId="0" borderId="0" xfId="0" applyFont="1" applyAlignment="1" applyProtection="1">
      <alignment vertical="top" wrapText="1"/>
    </xf>
    <xf numFmtId="0" fontId="7" fillId="0" borderId="8" xfId="0" applyFont="1" applyBorder="1" applyAlignment="1" applyProtection="1">
      <alignment vertical="top"/>
    </xf>
    <xf numFmtId="4" fontId="6" fillId="4" borderId="1" xfId="0" applyNumberFormat="1" applyFont="1" applyFill="1" applyBorder="1" applyAlignment="1" applyProtection="1">
      <alignment vertical="top"/>
    </xf>
    <xf numFmtId="49" fontId="6" fillId="0" borderId="8" xfId="0" applyNumberFormat="1" applyFont="1" applyBorder="1" applyAlignment="1" applyProtection="1">
      <alignment horizontal="right" vertical="top"/>
    </xf>
    <xf numFmtId="4" fontId="6" fillId="0" borderId="8" xfId="0" applyNumberFormat="1" applyFont="1" applyBorder="1" applyAlignment="1" applyProtection="1">
      <alignment vertical="top"/>
    </xf>
    <xf numFmtId="0" fontId="6" fillId="0" borderId="0" xfId="0" applyFont="1" applyBorder="1" applyAlignment="1" applyProtection="1">
      <alignment horizontal="left" vertical="top" wrapText="1"/>
    </xf>
    <xf numFmtId="0" fontId="0" fillId="0" borderId="0" xfId="0" applyAlignment="1" applyProtection="1">
      <alignment horizontal="justify" vertical="top" wrapText="1"/>
    </xf>
    <xf numFmtId="0" fontId="0" fillId="0" borderId="11" xfId="0" applyBorder="1" applyAlignment="1" applyProtection="1">
      <alignment horizontal="center" wrapText="1"/>
      <protection locked="0"/>
    </xf>
    <xf numFmtId="0" fontId="0" fillId="0" borderId="0" xfId="0" applyAlignment="1" applyProtection="1">
      <alignment horizontal="center" vertical="top"/>
    </xf>
    <xf numFmtId="0" fontId="0" fillId="4" borderId="0" xfId="0" applyFill="1" applyAlignment="1" applyProtection="1">
      <alignment horizontal="center" shrinkToFit="1"/>
      <protection locked="0"/>
    </xf>
    <xf numFmtId="4" fontId="13" fillId="7" borderId="0" xfId="0" applyNumberFormat="1" applyFont="1" applyFill="1" applyAlignment="1" applyProtection="1">
      <alignment horizontal="center" vertical="top" shrinkToFit="1"/>
    </xf>
    <xf numFmtId="0" fontId="13" fillId="7" borderId="0" xfId="0" applyFont="1" applyFill="1" applyAlignment="1" applyProtection="1">
      <alignment horizontal="center" vertical="top" shrinkToFit="1"/>
    </xf>
    <xf numFmtId="0" fontId="0" fillId="0" borderId="0" xfId="0" applyAlignment="1" applyProtection="1">
      <alignment horizontal="left" vertical="top" wrapText="1"/>
    </xf>
    <xf numFmtId="0" fontId="0" fillId="4" borderId="0" xfId="0" applyFill="1" applyAlignment="1" applyProtection="1">
      <alignment horizontal="center" vertical="top" shrinkToFit="1"/>
      <protection locked="0"/>
    </xf>
    <xf numFmtId="0" fontId="20" fillId="0" borderId="0" xfId="0" applyFont="1" applyAlignment="1" applyProtection="1">
      <alignment horizontal="center" vertical="top" wrapText="1"/>
    </xf>
    <xf numFmtId="0" fontId="24" fillId="0" borderId="0" xfId="0" applyFont="1" applyAlignment="1" applyProtection="1">
      <alignment horizontal="center"/>
    </xf>
    <xf numFmtId="0" fontId="0" fillId="4" borderId="0" xfId="0" applyFill="1" applyAlignment="1" applyProtection="1">
      <alignment horizontal="left" vertical="top" shrinkToFit="1"/>
      <protection locked="0"/>
    </xf>
    <xf numFmtId="0" fontId="25" fillId="0" borderId="0" xfId="0" applyFont="1" applyAlignment="1" applyProtection="1">
      <alignment horizontal="left" vertical="top"/>
    </xf>
    <xf numFmtId="0" fontId="3" fillId="0" borderId="0" xfId="0" applyFont="1" applyBorder="1" applyAlignment="1" applyProtection="1">
      <alignment horizontal="left" vertical="top" wrapText="1"/>
    </xf>
    <xf numFmtId="0" fontId="2" fillId="0" borderId="0" xfId="0" applyFont="1" applyBorder="1" applyAlignment="1" applyProtection="1">
      <alignment horizontal="left" vertical="top" wrapText="1"/>
    </xf>
    <xf numFmtId="0" fontId="6" fillId="0" borderId="0" xfId="0" applyFont="1" applyBorder="1" applyAlignment="1" applyProtection="1">
      <alignment horizontal="left" vertical="top" wrapText="1"/>
    </xf>
    <xf numFmtId="0" fontId="0" fillId="4" borderId="11" xfId="0" applyFill="1" applyBorder="1" applyAlignment="1" applyProtection="1">
      <alignment horizontal="center" vertical="top"/>
      <protection locked="0"/>
    </xf>
    <xf numFmtId="49" fontId="7" fillId="0" borderId="4" xfId="0" applyNumberFormat="1" applyFont="1" applyBorder="1" applyAlignment="1" applyProtection="1">
      <alignment horizontal="left" vertical="top" wrapText="1"/>
    </xf>
    <xf numFmtId="49" fontId="7" fillId="0" borderId="0" xfId="0" applyNumberFormat="1" applyFont="1" applyAlignment="1" applyProtection="1">
      <alignment horizontal="left" vertical="top" wrapText="1"/>
    </xf>
    <xf numFmtId="49" fontId="7" fillId="0" borderId="13" xfId="0" applyNumberFormat="1" applyFont="1" applyBorder="1" applyAlignment="1" applyProtection="1">
      <alignment horizontal="left" vertical="top" wrapText="1"/>
    </xf>
    <xf numFmtId="0" fontId="15" fillId="0" borderId="16" xfId="0" applyFont="1" applyBorder="1" applyAlignment="1" applyProtection="1">
      <alignment horizontal="left" vertical="top" wrapText="1"/>
    </xf>
    <xf numFmtId="0" fontId="15" fillId="0" borderId="17" xfId="0" applyFont="1" applyBorder="1" applyAlignment="1" applyProtection="1">
      <alignment horizontal="left" vertical="top" wrapText="1"/>
    </xf>
    <xf numFmtId="0" fontId="15" fillId="0" borderId="18" xfId="0" applyFont="1" applyBorder="1" applyAlignment="1" applyProtection="1">
      <alignment horizontal="left" vertical="top" wrapText="1"/>
    </xf>
    <xf numFmtId="49" fontId="6" fillId="2" borderId="6" xfId="0" applyNumberFormat="1" applyFont="1" applyFill="1" applyBorder="1" applyAlignment="1" applyProtection="1">
      <alignment horizontal="left" vertical="top" wrapText="1"/>
    </xf>
    <xf numFmtId="49" fontId="6" fillId="2" borderId="8" xfId="0" applyNumberFormat="1" applyFont="1" applyFill="1" applyBorder="1" applyAlignment="1" applyProtection="1">
      <alignment horizontal="left" vertical="top" wrapText="1"/>
    </xf>
    <xf numFmtId="49" fontId="6" fillId="2" borderId="7" xfId="0" applyNumberFormat="1" applyFont="1" applyFill="1" applyBorder="1" applyAlignment="1" applyProtection="1">
      <alignment horizontal="left" vertical="top" wrapText="1"/>
    </xf>
    <xf numFmtId="49" fontId="7" fillId="0" borderId="2" xfId="0" applyNumberFormat="1" applyFont="1" applyBorder="1" applyAlignment="1" applyProtection="1">
      <alignment horizontal="left" vertical="top" wrapText="1"/>
    </xf>
    <xf numFmtId="49" fontId="7" fillId="0" borderId="9" xfId="0" applyNumberFormat="1" applyFont="1" applyBorder="1" applyAlignment="1" applyProtection="1">
      <alignment horizontal="left" vertical="top" wrapText="1"/>
    </xf>
    <xf numFmtId="49" fontId="7" fillId="0" borderId="12" xfId="0" applyNumberFormat="1" applyFont="1" applyBorder="1" applyAlignment="1" applyProtection="1">
      <alignment horizontal="left" vertical="top" wrapText="1"/>
    </xf>
    <xf numFmtId="49" fontId="7" fillId="0" borderId="14" xfId="0" applyNumberFormat="1" applyFont="1" applyBorder="1" applyAlignment="1" applyProtection="1">
      <alignment horizontal="left" vertical="top" wrapText="1"/>
    </xf>
    <xf numFmtId="49" fontId="7" fillId="0" borderId="11" xfId="0" applyNumberFormat="1" applyFont="1" applyBorder="1" applyAlignment="1" applyProtection="1">
      <alignment horizontal="left" vertical="top" wrapText="1"/>
    </xf>
    <xf numFmtId="49" fontId="7" fillId="0" borderId="15" xfId="0" applyNumberFormat="1" applyFont="1" applyBorder="1" applyAlignment="1" applyProtection="1">
      <alignment horizontal="left" vertical="top" wrapText="1"/>
    </xf>
    <xf numFmtId="0" fontId="4" fillId="0" borderId="6" xfId="0" applyFont="1" applyBorder="1" applyAlignment="1" applyProtection="1">
      <alignment horizontal="center" vertical="center" wrapText="1"/>
    </xf>
    <xf numFmtId="0" fontId="4" fillId="0" borderId="7" xfId="0" applyFont="1" applyBorder="1" applyAlignment="1" applyProtection="1">
      <alignment horizontal="center" vertical="center" wrapText="1"/>
    </xf>
    <xf numFmtId="0" fontId="32" fillId="0" borderId="0" xfId="0" applyFont="1" applyAlignment="1" applyProtection="1">
      <alignment vertical="top"/>
    </xf>
    <xf numFmtId="0" fontId="5" fillId="0" borderId="7" xfId="0" applyFont="1" applyBorder="1" applyAlignment="1" applyProtection="1">
      <alignment horizontal="center" vertical="top" wrapText="1"/>
    </xf>
    <xf numFmtId="4" fontId="5" fillId="0" borderId="1" xfId="0" applyNumberFormat="1" applyFont="1" applyBorder="1" applyAlignment="1" applyProtection="1">
      <alignment horizontal="center" vertical="top"/>
    </xf>
    <xf numFmtId="0" fontId="5" fillId="0" borderId="6" xfId="0" applyFont="1" applyBorder="1" applyAlignment="1" applyProtection="1">
      <alignment horizontal="center" vertical="top"/>
    </xf>
    <xf numFmtId="4" fontId="6" fillId="2" borderId="4" xfId="0" applyNumberFormat="1" applyFont="1" applyFill="1" applyBorder="1" applyAlignment="1" applyProtection="1">
      <alignment vertical="top"/>
    </xf>
    <xf numFmtId="4" fontId="7" fillId="0" borderId="9" xfId="0" applyNumberFormat="1" applyFont="1" applyBorder="1" applyAlignment="1" applyProtection="1">
      <alignment vertical="top"/>
    </xf>
    <xf numFmtId="0" fontId="7" fillId="0" borderId="9" xfId="0" applyFont="1" applyBorder="1" applyAlignment="1" applyProtection="1">
      <alignment vertical="top"/>
    </xf>
    <xf numFmtId="4" fontId="7" fillId="4" borderId="2" xfId="0" applyNumberFormat="1" applyFont="1" applyFill="1" applyBorder="1" applyAlignment="1" applyProtection="1">
      <alignment vertical="top"/>
      <protection locked="0"/>
    </xf>
    <xf numFmtId="0" fontId="7" fillId="0" borderId="4" xfId="0" applyFont="1" applyBorder="1" applyAlignment="1" applyProtection="1">
      <alignment vertical="top"/>
    </xf>
    <xf numFmtId="49" fontId="19" fillId="8" borderId="5" xfId="0" applyNumberFormat="1" applyFont="1" applyFill="1" applyBorder="1" applyAlignment="1" applyProtection="1">
      <alignment vertical="top"/>
    </xf>
    <xf numFmtId="4" fontId="19" fillId="8" borderId="5" xfId="0" applyNumberFormat="1" applyFont="1" applyFill="1" applyBorder="1" applyAlignment="1" applyProtection="1">
      <alignment vertical="top"/>
    </xf>
    <xf numFmtId="4" fontId="19" fillId="8" borderId="2" xfId="0" applyNumberFormat="1" applyFont="1" applyFill="1" applyBorder="1" applyAlignment="1" applyProtection="1">
      <alignment vertical="top"/>
    </xf>
    <xf numFmtId="0" fontId="7" fillId="0" borderId="10" xfId="0" applyFont="1" applyBorder="1" applyAlignment="1" applyProtection="1">
      <alignment vertical="top"/>
    </xf>
    <xf numFmtId="0" fontId="7" fillId="0" borderId="14" xfId="0" applyFont="1" applyBorder="1" applyAlignment="1" applyProtection="1">
      <alignment vertical="top"/>
    </xf>
    <xf numFmtId="0" fontId="7" fillId="0" borderId="5" xfId="0" applyFont="1" applyBorder="1" applyAlignment="1" applyProtection="1">
      <alignment vertical="top"/>
    </xf>
    <xf numFmtId="0" fontId="7" fillId="0" borderId="9" xfId="0" applyFont="1" applyBorder="1" applyAlignment="1" applyProtection="1">
      <alignment vertical="top" wrapText="1"/>
    </xf>
    <xf numFmtId="49" fontId="6" fillId="0" borderId="9" xfId="0" applyNumberFormat="1" applyFont="1" applyBorder="1" applyAlignment="1" applyProtection="1">
      <alignment vertical="top"/>
    </xf>
    <xf numFmtId="3" fontId="7" fillId="0" borderId="9" xfId="0" applyNumberFormat="1" applyFont="1" applyBorder="1" applyAlignment="1" applyProtection="1">
      <alignment vertical="top"/>
    </xf>
    <xf numFmtId="4" fontId="6" fillId="0" borderId="9" xfId="0" applyNumberFormat="1" applyFont="1" applyBorder="1" applyAlignment="1" applyProtection="1">
      <alignment vertical="top"/>
    </xf>
    <xf numFmtId="4" fontId="6" fillId="4" borderId="5" xfId="0" applyNumberFormat="1" applyFont="1" applyFill="1" applyBorder="1" applyAlignment="1" applyProtection="1">
      <alignment vertical="top"/>
    </xf>
    <xf numFmtId="49" fontId="6" fillId="2" borderId="5" xfId="0" applyNumberFormat="1" applyFont="1" applyFill="1" applyBorder="1" applyAlignment="1" applyProtection="1">
      <alignment vertical="top"/>
    </xf>
    <xf numFmtId="3" fontId="6" fillId="2" borderId="5" xfId="0" applyNumberFormat="1" applyFont="1" applyFill="1" applyBorder="1" applyAlignment="1" applyProtection="1">
      <alignment vertical="top"/>
    </xf>
    <xf numFmtId="4" fontId="6" fillId="2" borderId="2" xfId="0" applyNumberFormat="1" applyFont="1" applyFill="1" applyBorder="1" applyAlignment="1" applyProtection="1">
      <alignment vertical="top"/>
    </xf>
    <xf numFmtId="4" fontId="6" fillId="2" borderId="5" xfId="0" applyNumberFormat="1" applyFont="1" applyFill="1" applyBorder="1" applyAlignment="1" applyProtection="1">
      <alignment vertical="top"/>
    </xf>
    <xf numFmtId="0" fontId="3" fillId="0" borderId="6" xfId="0" applyFont="1" applyBorder="1" applyAlignment="1" applyProtection="1">
      <alignment vertical="top"/>
    </xf>
    <xf numFmtId="0" fontId="10" fillId="0" borderId="8" xfId="0" applyFont="1" applyBorder="1" applyAlignment="1" applyProtection="1">
      <alignment vertical="top"/>
    </xf>
    <xf numFmtId="0" fontId="3" fillId="0" borderId="8" xfId="0" applyFont="1" applyBorder="1" applyAlignment="1" applyProtection="1">
      <alignment vertical="top"/>
    </xf>
    <xf numFmtId="0" fontId="3" fillId="0" borderId="8" xfId="0" applyFont="1" applyBorder="1" applyAlignment="1" applyProtection="1">
      <alignment vertical="top" wrapText="1"/>
    </xf>
    <xf numFmtId="4" fontId="3" fillId="0" borderId="8" xfId="0" applyNumberFormat="1" applyFont="1" applyBorder="1" applyAlignment="1" applyProtection="1">
      <alignment vertical="top"/>
    </xf>
    <xf numFmtId="49" fontId="2" fillId="0" borderId="8" xfId="0" applyNumberFormat="1" applyFont="1" applyBorder="1" applyAlignment="1" applyProtection="1">
      <alignment vertical="top"/>
    </xf>
    <xf numFmtId="0" fontId="10" fillId="0" borderId="6" xfId="0" applyFont="1" applyBorder="1" applyAlignment="1" applyProtection="1">
      <alignment vertical="top" wrapText="1"/>
    </xf>
    <xf numFmtId="0" fontId="33" fillId="0" borderId="4" xfId="0" applyFont="1" applyBorder="1" applyAlignment="1" applyProtection="1">
      <alignment vertical="center" wrapText="1"/>
    </xf>
    <xf numFmtId="0" fontId="33" fillId="0" borderId="6" xfId="0" applyFont="1" applyBorder="1" applyAlignment="1" applyProtection="1">
      <alignment vertical="center" wrapText="1"/>
    </xf>
    <xf numFmtId="0" fontId="33" fillId="0" borderId="14" xfId="0" applyFont="1" applyBorder="1" applyAlignment="1" applyProtection="1">
      <alignment vertical="center" wrapText="1"/>
    </xf>
    <xf numFmtId="0" fontId="6" fillId="0" borderId="0" xfId="0" applyFont="1" applyBorder="1" applyAlignment="1" applyProtection="1">
      <alignment vertical="top" wrapText="1"/>
    </xf>
    <xf numFmtId="0" fontId="2" fillId="0" borderId="0" xfId="0" applyFont="1" applyBorder="1" applyAlignment="1" applyProtection="1">
      <alignment vertical="top" wrapText="1"/>
    </xf>
    <xf numFmtId="0" fontId="3" fillId="0" borderId="0" xfId="0" applyFont="1" applyBorder="1" applyAlignment="1" applyProtection="1">
      <alignment vertical="top" wrapText="1"/>
    </xf>
    <xf numFmtId="49" fontId="19" fillId="8" borderId="2" xfId="0" applyNumberFormat="1" applyFont="1" applyFill="1" applyBorder="1" applyAlignment="1" applyProtection="1">
      <alignment horizontal="left" vertical="top" wrapText="1"/>
    </xf>
    <xf numFmtId="49" fontId="19" fillId="8" borderId="9" xfId="0" applyNumberFormat="1" applyFont="1" applyFill="1" applyBorder="1" applyAlignment="1" applyProtection="1">
      <alignment horizontal="left" vertical="top" wrapText="1"/>
    </xf>
    <xf numFmtId="49" fontId="19" fillId="8" borderId="12" xfId="0" applyNumberFormat="1" applyFont="1" applyFill="1" applyBorder="1" applyAlignment="1" applyProtection="1">
      <alignment horizontal="left" vertical="top" wrapText="1"/>
    </xf>
  </cellXfs>
  <cellStyles count="1">
    <cellStyle name="Normal" xfId="0" builtinId="0"/>
  </cellStyles>
  <dxfs count="2">
    <dxf>
      <font>
        <color rgb="FFFFFFCC"/>
      </font>
    </dxf>
    <dxf>
      <font>
        <color rgb="FFFFFFCC"/>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CCD08B5C-433C-4307-82BB-29331D9A2C9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762125"/>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E984B-7027-4C9F-9CF6-C8955AB8714C}">
  <sheetPr>
    <pageSetUpPr fitToPage="1"/>
  </sheetPr>
  <dimension ref="A2:I47"/>
  <sheetViews>
    <sheetView tabSelected="1" topLeftCell="B1" workbookViewId="0">
      <pane ySplit="2" topLeftCell="A3" activePane="bottomLeft" state="frozen"/>
      <selection pane="bottomLeft" activeCell="B12" sqref="B12:E12"/>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25" customFormat="1" ht="75" customHeight="1" x14ac:dyDescent="0.25">
      <c r="A2" s="113" t="s">
        <v>36</v>
      </c>
      <c r="B2" s="113"/>
      <c r="C2" s="113"/>
      <c r="D2" s="113"/>
      <c r="E2" s="113"/>
      <c r="F2" s="113"/>
      <c r="G2" s="113"/>
      <c r="H2" s="113"/>
      <c r="I2" s="113"/>
    </row>
    <row r="5" spans="1:9" x14ac:dyDescent="0.25">
      <c r="D5" s="26"/>
      <c r="E5" s="26"/>
      <c r="F5" s="27"/>
      <c r="G5" s="27"/>
      <c r="H5" s="27"/>
      <c r="I5" s="28" t="s">
        <v>226</v>
      </c>
    </row>
    <row r="6" spans="1:9" x14ac:dyDescent="0.25">
      <c r="D6" s="26"/>
      <c r="E6" s="26"/>
      <c r="F6" s="27"/>
      <c r="G6" s="27"/>
      <c r="H6" s="27"/>
      <c r="I6" s="28" t="s">
        <v>227</v>
      </c>
    </row>
    <row r="7" spans="1:9" x14ac:dyDescent="0.25">
      <c r="D7" s="26"/>
      <c r="E7" s="26"/>
      <c r="F7" s="27"/>
      <c r="G7" s="27"/>
      <c r="H7" s="27"/>
      <c r="I7" s="29" t="s">
        <v>225</v>
      </c>
    </row>
    <row r="8" spans="1:9" ht="24.95" customHeight="1" x14ac:dyDescent="0.25"/>
    <row r="9" spans="1:9" ht="18.75" x14ac:dyDescent="0.3">
      <c r="A9" s="114" t="s">
        <v>37</v>
      </c>
      <c r="B9" s="114"/>
      <c r="C9" s="114"/>
      <c r="D9" s="114"/>
      <c r="E9" s="114"/>
      <c r="F9" s="114"/>
      <c r="G9" s="114"/>
      <c r="H9" s="114"/>
      <c r="I9" s="114"/>
    </row>
    <row r="10" spans="1:9" ht="15" customHeight="1" x14ac:dyDescent="0.25"/>
    <row r="11" spans="1:9" ht="15" customHeight="1" x14ac:dyDescent="0.25"/>
    <row r="12" spans="1:9" x14ac:dyDescent="0.25">
      <c r="A12" s="25" t="s">
        <v>38</v>
      </c>
      <c r="B12" s="115"/>
      <c r="C12" s="115"/>
      <c r="D12" s="115"/>
      <c r="E12" s="115"/>
      <c r="F12" s="107" t="s">
        <v>39</v>
      </c>
      <c r="G12" s="107"/>
      <c r="H12" s="107"/>
      <c r="I12" s="30"/>
    </row>
    <row r="13" spans="1:9" x14ac:dyDescent="0.25">
      <c r="A13" s="116" t="s">
        <v>40</v>
      </c>
      <c r="B13" s="116"/>
      <c r="C13" s="116"/>
      <c r="D13" s="116"/>
      <c r="E13" s="116"/>
      <c r="F13" s="116"/>
      <c r="G13" s="116"/>
      <c r="H13" s="116"/>
      <c r="I13" s="31"/>
    </row>
    <row r="14" spans="1:9" x14ac:dyDescent="0.25">
      <c r="A14" s="32"/>
      <c r="B14" s="32"/>
      <c r="C14" s="32"/>
      <c r="D14" s="32"/>
      <c r="E14" s="32"/>
      <c r="F14" s="32"/>
      <c r="G14" s="32"/>
      <c r="H14" s="32"/>
      <c r="I14" s="31"/>
    </row>
    <row r="15" spans="1:9" x14ac:dyDescent="0.25">
      <c r="A15" s="25" t="s">
        <v>41</v>
      </c>
      <c r="B15" s="25"/>
      <c r="C15" s="32"/>
      <c r="D15" s="25"/>
      <c r="E15" s="112"/>
      <c r="F15" s="112"/>
      <c r="G15" s="112"/>
      <c r="H15" s="112"/>
      <c r="I15" s="112"/>
    </row>
    <row r="16" spans="1:9" x14ac:dyDescent="0.25">
      <c r="B16" s="33"/>
      <c r="C16" s="32"/>
      <c r="D16" s="33"/>
      <c r="E16" s="33"/>
      <c r="F16" s="33" t="s">
        <v>42</v>
      </c>
      <c r="G16" s="33"/>
      <c r="H16" s="33"/>
      <c r="I16" s="25"/>
    </row>
    <row r="17" spans="1:9" x14ac:dyDescent="0.25">
      <c r="B17" s="33"/>
      <c r="C17" s="33"/>
      <c r="D17" s="33"/>
      <c r="E17" s="33"/>
      <c r="F17" s="33"/>
      <c r="G17" s="33"/>
      <c r="H17" s="33"/>
      <c r="I17" s="25"/>
    </row>
    <row r="18" spans="1:9" x14ac:dyDescent="0.25">
      <c r="A18" s="25" t="s">
        <v>43</v>
      </c>
      <c r="B18" s="30"/>
      <c r="C18" s="107" t="s">
        <v>44</v>
      </c>
      <c r="D18" s="107"/>
      <c r="E18" s="108"/>
      <c r="F18" s="108"/>
      <c r="G18" s="108"/>
      <c r="H18" s="108"/>
      <c r="I18" s="108"/>
    </row>
    <row r="19" spans="1:9" s="34" customFormat="1" x14ac:dyDescent="0.25">
      <c r="B19" s="35"/>
      <c r="C19" s="36"/>
      <c r="D19" s="36"/>
      <c r="E19" s="37"/>
      <c r="F19" s="37"/>
      <c r="G19" s="37"/>
      <c r="H19" s="37"/>
      <c r="I19" s="37"/>
    </row>
    <row r="20" spans="1:9" x14ac:dyDescent="0.25">
      <c r="A20" s="25" t="s">
        <v>45</v>
      </c>
      <c r="B20" s="25"/>
      <c r="C20" s="25"/>
      <c r="D20" s="25"/>
      <c r="E20" s="25"/>
      <c r="F20" s="25"/>
      <c r="G20" s="25"/>
      <c r="H20" s="25"/>
      <c r="I20" s="25"/>
    </row>
    <row r="21" spans="1:9" ht="15" customHeight="1" x14ac:dyDescent="0.25">
      <c r="A21" s="25"/>
      <c r="B21" s="25"/>
      <c r="C21" s="25"/>
      <c r="D21" s="25"/>
      <c r="E21" s="25"/>
      <c r="F21" s="25"/>
      <c r="G21" s="25"/>
      <c r="H21" s="25"/>
      <c r="I21" s="25"/>
    </row>
    <row r="22" spans="1:9" ht="56.25" customHeight="1" x14ac:dyDescent="0.25">
      <c r="A22" s="105" t="s">
        <v>46</v>
      </c>
      <c r="B22" s="105"/>
      <c r="C22" s="105"/>
      <c r="D22" s="105"/>
      <c r="E22" s="105"/>
      <c r="F22" s="105"/>
      <c r="G22" s="105"/>
      <c r="H22" s="105"/>
      <c r="I22" s="105"/>
    </row>
    <row r="23" spans="1:9" ht="15" customHeight="1" x14ac:dyDescent="0.25">
      <c r="A23" s="25"/>
      <c r="B23" s="25"/>
      <c r="C23" s="25"/>
      <c r="D23" s="25"/>
      <c r="E23" s="25"/>
      <c r="F23" s="25"/>
      <c r="G23" s="25"/>
      <c r="H23" s="25"/>
      <c r="I23" s="25"/>
    </row>
    <row r="24" spans="1:9" ht="15" customHeight="1" x14ac:dyDescent="0.25">
      <c r="A24" s="38" t="s">
        <v>47</v>
      </c>
      <c r="B24" s="25"/>
      <c r="C24" s="25"/>
      <c r="D24" s="25"/>
      <c r="E24" s="25"/>
      <c r="F24" s="25"/>
      <c r="G24" s="25"/>
      <c r="H24" s="25"/>
    </row>
    <row r="25" spans="1:9" ht="15" customHeight="1" x14ac:dyDescent="0.25">
      <c r="A25" s="25"/>
      <c r="B25" s="25"/>
      <c r="C25" s="25"/>
      <c r="D25" s="25"/>
      <c r="E25" s="25"/>
      <c r="F25" s="25"/>
      <c r="G25" s="25"/>
      <c r="H25" s="25"/>
    </row>
    <row r="26" spans="1:9" ht="15" customHeight="1" x14ac:dyDescent="0.25">
      <c r="A26" s="38" t="s">
        <v>48</v>
      </c>
      <c r="B26" s="109" t="str">
        <f>+IFERROR(IF(ISNUMBER('Anexo I Tabla Desglose Precio'!J131),IF('Anexo I Tabla Desglose Precio'!J131&lt;=35932.65,'Anexo I Tabla Desglose Precio'!J131,"ERROR: no debe superar 35.932,65"),"revisar desglose precio"),"desglose precio incompleto/incorrecto")</f>
        <v>revisar desglose precio</v>
      </c>
      <c r="C26" s="110"/>
      <c r="D26" s="25" t="s">
        <v>49</v>
      </c>
      <c r="E26" s="25"/>
      <c r="F26" s="25"/>
      <c r="G26" s="25"/>
      <c r="H26" s="25"/>
    </row>
    <row r="27" spans="1:9" ht="15" customHeight="1" x14ac:dyDescent="0.25">
      <c r="A27" s="25"/>
      <c r="B27" s="25"/>
      <c r="C27" s="25"/>
      <c r="D27" s="25"/>
      <c r="E27" s="25"/>
      <c r="F27" s="25"/>
      <c r="G27" s="25"/>
      <c r="H27" s="25"/>
    </row>
    <row r="28" spans="1:9" ht="35.1" customHeight="1" x14ac:dyDescent="0.25">
      <c r="A28" s="105" t="s">
        <v>50</v>
      </c>
      <c r="B28" s="105"/>
      <c r="C28" s="105"/>
      <c r="D28" s="105"/>
      <c r="E28" s="105"/>
      <c r="F28" s="105"/>
      <c r="G28" s="105"/>
      <c r="H28" s="105"/>
      <c r="I28" s="105"/>
    </row>
    <row r="29" spans="1:9" ht="35.1" customHeight="1" x14ac:dyDescent="0.25">
      <c r="A29" s="111" t="s">
        <v>51</v>
      </c>
      <c r="B29" s="111"/>
      <c r="C29" s="111"/>
      <c r="D29" s="111"/>
      <c r="E29" s="111"/>
      <c r="F29" s="111"/>
      <c r="G29" s="111"/>
      <c r="H29" s="111"/>
      <c r="I29" s="111"/>
    </row>
    <row r="30" spans="1:9" ht="35.1" customHeight="1" x14ac:dyDescent="0.25">
      <c r="A30" s="105" t="s">
        <v>52</v>
      </c>
      <c r="B30" s="105"/>
      <c r="C30" s="105"/>
      <c r="D30" s="105"/>
      <c r="E30" s="105"/>
      <c r="F30" s="105"/>
      <c r="G30" s="105"/>
      <c r="H30" s="105"/>
      <c r="I30" s="105"/>
    </row>
    <row r="31" spans="1:9" ht="45" customHeight="1" x14ac:dyDescent="0.25">
      <c r="A31" s="105" t="s">
        <v>53</v>
      </c>
      <c r="B31" s="105"/>
      <c r="C31" s="105"/>
      <c r="D31" s="105"/>
      <c r="E31" s="105"/>
      <c r="F31" s="105"/>
      <c r="G31" s="105"/>
      <c r="H31" s="105"/>
      <c r="I31" s="105"/>
    </row>
    <row r="32" spans="1:9" ht="15" customHeight="1" x14ac:dyDescent="0.25">
      <c r="A32" s="25"/>
      <c r="B32" s="25"/>
      <c r="C32" s="25"/>
      <c r="D32" s="25"/>
      <c r="E32" s="25"/>
      <c r="F32" s="25"/>
      <c r="G32" s="25"/>
      <c r="H32" s="25"/>
      <c r="I32" s="25"/>
    </row>
    <row r="33" spans="1:9" x14ac:dyDescent="0.25">
      <c r="A33" s="38" t="s">
        <v>54</v>
      </c>
      <c r="B33" s="25"/>
      <c r="C33" s="25"/>
      <c r="D33" s="25"/>
      <c r="E33" s="25"/>
      <c r="F33" s="25"/>
      <c r="G33" s="25"/>
      <c r="H33" s="25"/>
      <c r="I33" s="25"/>
    </row>
    <row r="34" spans="1:9" ht="8.1" customHeight="1" x14ac:dyDescent="0.25">
      <c r="A34" s="25"/>
      <c r="B34" s="25"/>
      <c r="C34" s="25"/>
      <c r="D34" s="25"/>
      <c r="E34" s="25"/>
      <c r="F34" s="25"/>
      <c r="G34" s="25"/>
      <c r="H34" s="25"/>
      <c r="I34" s="25"/>
    </row>
    <row r="39" spans="1:9" x14ac:dyDescent="0.25">
      <c r="B39" s="39" t="s">
        <v>55</v>
      </c>
    </row>
    <row r="47" spans="1:9" x14ac:dyDescent="0.25">
      <c r="B47" s="1" t="s">
        <v>31</v>
      </c>
      <c r="C47" s="106"/>
      <c r="D47" s="106"/>
      <c r="E47" s="106"/>
      <c r="F47" s="106"/>
      <c r="G47" s="106"/>
    </row>
  </sheetData>
  <sheetProtection algorithmName="SHA-512" hashValue="Qh2x0vM2wdnobD0fp2ttZoNk1+9n/vcPpZwrw30i6FqEH1xaQA7xIcmfDePBcdUx2TMWvj1R3ICWpZDEDhAc3Q==" saltValue="HE6QKRrXgkeruzpFWzQ6Tg==" spinCount="100000" sheet="1" objects="1" scenarios="1" selectLockedCells="1"/>
  <mergeCells count="15">
    <mergeCell ref="E15:I15"/>
    <mergeCell ref="A2:I2"/>
    <mergeCell ref="A9:I9"/>
    <mergeCell ref="B12:E12"/>
    <mergeCell ref="F12:H12"/>
    <mergeCell ref="A13:H13"/>
    <mergeCell ref="A30:I30"/>
    <mergeCell ref="A31:I31"/>
    <mergeCell ref="C47:G47"/>
    <mergeCell ref="C18:D18"/>
    <mergeCell ref="E18:I18"/>
    <mergeCell ref="A22:I22"/>
    <mergeCell ref="B26:C26"/>
    <mergeCell ref="A28:I28"/>
    <mergeCell ref="A29:I29"/>
  </mergeCells>
  <printOptions horizontalCentered="1"/>
  <pageMargins left="0.70866141732283472" right="0.51181102362204722" top="0.74803149606299213" bottom="0.74803149606299213" header="0.31496062992125984" footer="0.31496062992125984"/>
  <pageSetup paperSize="9" scale="8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DC4A94-624A-41EA-9784-18EEBE03FB82}">
  <sheetPr>
    <pageSetUpPr fitToPage="1"/>
  </sheetPr>
  <dimension ref="A1:K143"/>
  <sheetViews>
    <sheetView workbookViewId="0">
      <pane ySplit="5" topLeftCell="A6" activePane="bottomLeft" state="frozen"/>
      <selection pane="bottomLeft" activeCell="I7" sqref="I7"/>
    </sheetView>
  </sheetViews>
  <sheetFormatPr baseColWidth="10" defaultRowHeight="15" x14ac:dyDescent="0.25"/>
  <cols>
    <col min="1" max="1" width="6.7109375" style="1" bestFit="1" customWidth="1"/>
    <col min="2" max="2" width="6.7109375" style="1" customWidth="1"/>
    <col min="3" max="3" width="4.7109375" style="1" customWidth="1"/>
    <col min="4" max="4" width="31.42578125" style="1" customWidth="1"/>
    <col min="5" max="5" width="4.85546875" style="1" bestFit="1" customWidth="1"/>
    <col min="6" max="6" width="8.140625" style="1" bestFit="1" customWidth="1"/>
    <col min="7" max="7" width="8.42578125" style="1" bestFit="1" customWidth="1"/>
    <col min="8" max="8" width="8.7109375" style="14" customWidth="1"/>
    <col min="9" max="10" width="12.7109375" style="14" customWidth="1"/>
    <col min="11" max="11" width="1.7109375" style="1" customWidth="1"/>
    <col min="12" max="16384" width="11.42578125" style="1"/>
  </cols>
  <sheetData>
    <row r="1" spans="1:11" ht="75" customHeight="1" thickBot="1" x14ac:dyDescent="0.3">
      <c r="A1" s="124" t="s">
        <v>27</v>
      </c>
      <c r="B1" s="125"/>
      <c r="C1" s="125"/>
      <c r="D1" s="125"/>
      <c r="E1" s="125"/>
      <c r="F1" s="125"/>
      <c r="G1" s="125"/>
      <c r="H1" s="125"/>
      <c r="I1" s="125"/>
      <c r="J1" s="126"/>
    </row>
    <row r="2" spans="1:11" x14ac:dyDescent="0.25">
      <c r="A2" s="25"/>
      <c r="B2" s="25"/>
      <c r="C2" s="25"/>
      <c r="D2" s="25"/>
      <c r="E2" s="25"/>
      <c r="F2" s="25"/>
      <c r="G2" s="25"/>
      <c r="H2" s="25"/>
      <c r="I2" s="25"/>
      <c r="J2" s="25"/>
      <c r="K2" s="25"/>
    </row>
    <row r="3" spans="1:11" ht="15.75" x14ac:dyDescent="0.25">
      <c r="A3" s="138" t="s">
        <v>117</v>
      </c>
      <c r="B3" s="25"/>
      <c r="C3" s="25"/>
      <c r="D3" s="25"/>
      <c r="E3" s="25"/>
      <c r="F3" s="25"/>
      <c r="G3" s="25"/>
      <c r="H3" s="25"/>
      <c r="I3" s="25"/>
      <c r="J3" s="25"/>
      <c r="K3" s="25"/>
    </row>
    <row r="4" spans="1:11" ht="5.0999999999999996" customHeight="1" x14ac:dyDescent="0.25">
      <c r="A4" s="88"/>
      <c r="B4" s="25"/>
      <c r="C4" s="25"/>
      <c r="D4" s="25"/>
      <c r="E4" s="25"/>
      <c r="F4" s="25"/>
      <c r="G4" s="25"/>
      <c r="H4" s="25"/>
      <c r="I4" s="25"/>
      <c r="J4" s="25"/>
      <c r="K4" s="25"/>
    </row>
    <row r="5" spans="1:11" x14ac:dyDescent="0.25">
      <c r="A5" s="42" t="s">
        <v>0</v>
      </c>
      <c r="B5" s="42" t="s">
        <v>1</v>
      </c>
      <c r="C5" s="42" t="s">
        <v>2</v>
      </c>
      <c r="D5" s="139" t="s">
        <v>3</v>
      </c>
      <c r="E5" s="140" t="s">
        <v>118</v>
      </c>
      <c r="F5" s="42" t="s">
        <v>4</v>
      </c>
      <c r="G5" s="141" t="s">
        <v>5</v>
      </c>
      <c r="H5" s="42" t="s">
        <v>6</v>
      </c>
      <c r="I5" s="141" t="s">
        <v>7</v>
      </c>
      <c r="J5" s="42" t="s">
        <v>33</v>
      </c>
    </row>
    <row r="6" spans="1:11" x14ac:dyDescent="0.25">
      <c r="A6" s="89" t="s">
        <v>9</v>
      </c>
      <c r="B6" s="89" t="s">
        <v>10</v>
      </c>
      <c r="C6" s="89" t="s">
        <v>11</v>
      </c>
      <c r="D6" s="127" t="s">
        <v>119</v>
      </c>
      <c r="E6" s="128"/>
      <c r="F6" s="128"/>
      <c r="G6" s="129"/>
      <c r="H6" s="90"/>
      <c r="I6" s="142"/>
      <c r="J6" s="91"/>
    </row>
    <row r="7" spans="1:11" ht="22.5" customHeight="1" x14ac:dyDescent="0.25">
      <c r="A7" s="92" t="s">
        <v>92</v>
      </c>
      <c r="B7" s="93" t="s">
        <v>12</v>
      </c>
      <c r="C7" s="93" t="s">
        <v>14</v>
      </c>
      <c r="D7" s="130" t="s">
        <v>120</v>
      </c>
      <c r="E7" s="131"/>
      <c r="F7" s="131"/>
      <c r="G7" s="132"/>
      <c r="H7" s="94">
        <v>1</v>
      </c>
      <c r="I7" s="145"/>
      <c r="J7" s="95">
        <f>+ROUND(TRUNC(H7,2)*TRUNC(I7,2),2)</f>
        <v>0</v>
      </c>
    </row>
    <row r="8" spans="1:11" ht="80.25" customHeight="1" x14ac:dyDescent="0.25">
      <c r="A8" s="96"/>
      <c r="B8" s="96"/>
      <c r="C8" s="96"/>
      <c r="D8" s="121" t="s">
        <v>121</v>
      </c>
      <c r="E8" s="122"/>
      <c r="F8" s="122"/>
      <c r="G8" s="123"/>
      <c r="H8" s="96"/>
      <c r="I8" s="146"/>
      <c r="J8" s="96"/>
    </row>
    <row r="9" spans="1:11" x14ac:dyDescent="0.25">
      <c r="A9" s="96"/>
      <c r="B9" s="96"/>
      <c r="C9" s="96"/>
      <c r="D9" s="97" t="s">
        <v>122</v>
      </c>
      <c r="E9" s="98">
        <v>1</v>
      </c>
      <c r="F9" s="98">
        <v>0</v>
      </c>
      <c r="G9" s="98">
        <v>1</v>
      </c>
      <c r="H9" s="96"/>
      <c r="I9" s="146"/>
      <c r="J9" s="96"/>
    </row>
    <row r="10" spans="1:11" ht="22.5" customHeight="1" x14ac:dyDescent="0.25">
      <c r="A10" s="92" t="s">
        <v>93</v>
      </c>
      <c r="B10" s="93" t="s">
        <v>12</v>
      </c>
      <c r="C10" s="93" t="s">
        <v>14</v>
      </c>
      <c r="D10" s="130" t="s">
        <v>123</v>
      </c>
      <c r="E10" s="131"/>
      <c r="F10" s="131"/>
      <c r="G10" s="132"/>
      <c r="H10" s="94">
        <v>10</v>
      </c>
      <c r="I10" s="145"/>
      <c r="J10" s="95">
        <f>+ROUND(TRUNC(H10,2)*TRUNC(I10,2),2)</f>
        <v>0</v>
      </c>
    </row>
    <row r="11" spans="1:11" ht="76.5" customHeight="1" x14ac:dyDescent="0.25">
      <c r="A11" s="96"/>
      <c r="B11" s="96"/>
      <c r="C11" s="96"/>
      <c r="D11" s="121" t="s">
        <v>124</v>
      </c>
      <c r="E11" s="122"/>
      <c r="F11" s="122"/>
      <c r="G11" s="123"/>
      <c r="H11" s="96"/>
      <c r="I11" s="146"/>
      <c r="J11" s="96"/>
    </row>
    <row r="12" spans="1:11" x14ac:dyDescent="0.25">
      <c r="A12" s="96"/>
      <c r="B12" s="96"/>
      <c r="C12" s="96"/>
      <c r="D12" s="97" t="s">
        <v>125</v>
      </c>
      <c r="E12" s="98">
        <v>1</v>
      </c>
      <c r="F12" s="98">
        <v>0</v>
      </c>
      <c r="G12" s="98">
        <v>1</v>
      </c>
      <c r="H12" s="96"/>
      <c r="I12" s="146"/>
      <c r="J12" s="96"/>
    </row>
    <row r="13" spans="1:11" x14ac:dyDescent="0.25">
      <c r="A13" s="96"/>
      <c r="B13" s="96"/>
      <c r="C13" s="96"/>
      <c r="D13" s="97" t="s">
        <v>126</v>
      </c>
      <c r="E13" s="98">
        <v>1</v>
      </c>
      <c r="F13" s="98">
        <v>0</v>
      </c>
      <c r="G13" s="98">
        <v>1</v>
      </c>
      <c r="H13" s="96"/>
      <c r="I13" s="146"/>
      <c r="J13" s="96"/>
    </row>
    <row r="14" spans="1:11" x14ac:dyDescent="0.25">
      <c r="A14" s="96"/>
      <c r="B14" s="96"/>
      <c r="C14" s="96"/>
      <c r="D14" s="97" t="s">
        <v>127</v>
      </c>
      <c r="E14" s="98">
        <v>5</v>
      </c>
      <c r="F14" s="98">
        <v>0</v>
      </c>
      <c r="G14" s="98">
        <v>5</v>
      </c>
      <c r="H14" s="96"/>
      <c r="I14" s="146"/>
      <c r="J14" s="96"/>
    </row>
    <row r="15" spans="1:11" x14ac:dyDescent="0.25">
      <c r="A15" s="96"/>
      <c r="B15" s="96"/>
      <c r="C15" s="96"/>
      <c r="D15" s="97" t="s">
        <v>128</v>
      </c>
      <c r="E15" s="98">
        <v>2</v>
      </c>
      <c r="F15" s="98">
        <v>0</v>
      </c>
      <c r="G15" s="98">
        <v>2</v>
      </c>
      <c r="H15" s="96"/>
      <c r="I15" s="146"/>
      <c r="J15" s="96"/>
    </row>
    <row r="16" spans="1:11" x14ac:dyDescent="0.25">
      <c r="A16" s="96"/>
      <c r="B16" s="96"/>
      <c r="C16" s="96"/>
      <c r="D16" s="97" t="s">
        <v>129</v>
      </c>
      <c r="E16" s="98">
        <v>1</v>
      </c>
      <c r="F16" s="98">
        <v>0</v>
      </c>
      <c r="G16" s="98">
        <v>1</v>
      </c>
      <c r="H16" s="96"/>
      <c r="I16" s="146"/>
      <c r="J16" s="96"/>
    </row>
    <row r="17" spans="1:10" x14ac:dyDescent="0.25">
      <c r="A17" s="92" t="s">
        <v>94</v>
      </c>
      <c r="B17" s="93" t="s">
        <v>12</v>
      </c>
      <c r="C17" s="93" t="s">
        <v>14</v>
      </c>
      <c r="D17" s="130" t="s">
        <v>130</v>
      </c>
      <c r="E17" s="131"/>
      <c r="F17" s="131"/>
      <c r="G17" s="132"/>
      <c r="H17" s="94">
        <v>6</v>
      </c>
      <c r="I17" s="145"/>
      <c r="J17" s="95">
        <f>+ROUND(TRUNC(H17,2)*TRUNC(I17,2),2)</f>
        <v>0</v>
      </c>
    </row>
    <row r="18" spans="1:10" ht="41.25" customHeight="1" x14ac:dyDescent="0.25">
      <c r="A18" s="96"/>
      <c r="B18" s="96"/>
      <c r="C18" s="96"/>
      <c r="D18" s="121" t="s">
        <v>131</v>
      </c>
      <c r="E18" s="122"/>
      <c r="F18" s="122"/>
      <c r="G18" s="123"/>
      <c r="H18" s="96"/>
      <c r="I18" s="146"/>
      <c r="J18" s="96"/>
    </row>
    <row r="19" spans="1:10" x14ac:dyDescent="0.25">
      <c r="A19" s="96"/>
      <c r="B19" s="96"/>
      <c r="C19" s="96"/>
      <c r="D19" s="97" t="s">
        <v>132</v>
      </c>
      <c r="E19" s="98">
        <v>5</v>
      </c>
      <c r="F19" s="98">
        <v>0</v>
      </c>
      <c r="G19" s="98">
        <v>5</v>
      </c>
      <c r="H19" s="96"/>
      <c r="I19" s="146"/>
      <c r="J19" s="96"/>
    </row>
    <row r="20" spans="1:10" x14ac:dyDescent="0.25">
      <c r="A20" s="96"/>
      <c r="B20" s="96"/>
      <c r="C20" s="96"/>
      <c r="D20" s="97" t="s">
        <v>133</v>
      </c>
      <c r="E20" s="98">
        <v>1</v>
      </c>
      <c r="F20" s="98">
        <v>0</v>
      </c>
      <c r="G20" s="98">
        <v>1</v>
      </c>
      <c r="H20" s="96"/>
      <c r="I20" s="146"/>
      <c r="J20" s="96"/>
    </row>
    <row r="21" spans="1:10" x14ac:dyDescent="0.25">
      <c r="A21" s="92" t="s">
        <v>95</v>
      </c>
      <c r="B21" s="93" t="s">
        <v>12</v>
      </c>
      <c r="C21" s="93" t="s">
        <v>14</v>
      </c>
      <c r="D21" s="130" t="s">
        <v>134</v>
      </c>
      <c r="E21" s="131"/>
      <c r="F21" s="131"/>
      <c r="G21" s="132"/>
      <c r="H21" s="94">
        <v>7</v>
      </c>
      <c r="I21" s="145"/>
      <c r="J21" s="95">
        <f>+ROUND(TRUNC(H21,2)*TRUNC(I21,2),2)</f>
        <v>0</v>
      </c>
    </row>
    <row r="22" spans="1:10" ht="22.5" customHeight="1" x14ac:dyDescent="0.25">
      <c r="A22" s="96"/>
      <c r="B22" s="96"/>
      <c r="C22" s="96"/>
      <c r="D22" s="121" t="s">
        <v>135</v>
      </c>
      <c r="E22" s="122"/>
      <c r="F22" s="122"/>
      <c r="G22" s="123"/>
      <c r="H22" s="96"/>
      <c r="I22" s="146"/>
      <c r="J22" s="96"/>
    </row>
    <row r="23" spans="1:10" x14ac:dyDescent="0.25">
      <c r="A23" s="96"/>
      <c r="B23" s="96"/>
      <c r="C23" s="96"/>
      <c r="D23" s="97" t="s">
        <v>136</v>
      </c>
      <c r="E23" s="98">
        <v>5</v>
      </c>
      <c r="F23" s="98">
        <v>0</v>
      </c>
      <c r="G23" s="98">
        <v>5</v>
      </c>
      <c r="H23" s="96"/>
      <c r="I23" s="146"/>
      <c r="J23" s="96"/>
    </row>
    <row r="24" spans="1:10" x14ac:dyDescent="0.25">
      <c r="A24" s="96"/>
      <c r="B24" s="96"/>
      <c r="C24" s="96"/>
      <c r="D24" s="97" t="s">
        <v>137</v>
      </c>
      <c r="E24" s="98">
        <v>1</v>
      </c>
      <c r="F24" s="98">
        <v>0</v>
      </c>
      <c r="G24" s="98">
        <v>1</v>
      </c>
      <c r="H24" s="96"/>
      <c r="I24" s="146"/>
      <c r="J24" s="96"/>
    </row>
    <row r="25" spans="1:10" x14ac:dyDescent="0.25">
      <c r="A25" s="96"/>
      <c r="B25" s="96"/>
      <c r="C25" s="96"/>
      <c r="D25" s="97" t="s">
        <v>138</v>
      </c>
      <c r="E25" s="98">
        <v>1</v>
      </c>
      <c r="F25" s="98">
        <v>0</v>
      </c>
      <c r="G25" s="98">
        <v>1</v>
      </c>
      <c r="H25" s="96"/>
      <c r="I25" s="146"/>
      <c r="J25" s="96"/>
    </row>
    <row r="26" spans="1:10" x14ac:dyDescent="0.25">
      <c r="A26" s="92" t="s">
        <v>96</v>
      </c>
      <c r="B26" s="93" t="s">
        <v>12</v>
      </c>
      <c r="C26" s="93" t="s">
        <v>14</v>
      </c>
      <c r="D26" s="130" t="s">
        <v>139</v>
      </c>
      <c r="E26" s="131"/>
      <c r="F26" s="131"/>
      <c r="G26" s="132"/>
      <c r="H26" s="94">
        <v>1</v>
      </c>
      <c r="I26" s="145"/>
      <c r="J26" s="95">
        <f>+ROUND(TRUNC(H26,2)*TRUNC(I26,2),2)</f>
        <v>0</v>
      </c>
    </row>
    <row r="27" spans="1:10" ht="74.25" customHeight="1" x14ac:dyDescent="0.25">
      <c r="A27" s="96"/>
      <c r="B27" s="96"/>
      <c r="C27" s="96"/>
      <c r="D27" s="121" t="s">
        <v>140</v>
      </c>
      <c r="E27" s="122"/>
      <c r="F27" s="122"/>
      <c r="G27" s="123"/>
      <c r="H27" s="96"/>
      <c r="I27" s="146"/>
      <c r="J27" s="96"/>
    </row>
    <row r="28" spans="1:10" x14ac:dyDescent="0.25">
      <c r="A28" s="96"/>
      <c r="B28" s="96"/>
      <c r="C28" s="96"/>
      <c r="D28" s="97" t="s">
        <v>141</v>
      </c>
      <c r="E28" s="98">
        <v>1</v>
      </c>
      <c r="F28" s="98">
        <v>0</v>
      </c>
      <c r="G28" s="98">
        <v>1</v>
      </c>
      <c r="H28" s="96"/>
      <c r="I28" s="146"/>
      <c r="J28" s="96"/>
    </row>
    <row r="29" spans="1:10" x14ac:dyDescent="0.25">
      <c r="A29" s="92" t="s">
        <v>97</v>
      </c>
      <c r="B29" s="93" t="s">
        <v>12</v>
      </c>
      <c r="C29" s="93" t="s">
        <v>14</v>
      </c>
      <c r="D29" s="130" t="s">
        <v>142</v>
      </c>
      <c r="E29" s="131"/>
      <c r="F29" s="131"/>
      <c r="G29" s="132"/>
      <c r="H29" s="94">
        <v>1</v>
      </c>
      <c r="I29" s="145"/>
      <c r="J29" s="95">
        <f>+ROUND(TRUNC(H29,2)*TRUNC(I29,2),2)</f>
        <v>0</v>
      </c>
    </row>
    <row r="30" spans="1:10" ht="59.25" customHeight="1" x14ac:dyDescent="0.25">
      <c r="A30" s="96"/>
      <c r="B30" s="96"/>
      <c r="C30" s="96"/>
      <c r="D30" s="121" t="s">
        <v>143</v>
      </c>
      <c r="E30" s="122"/>
      <c r="F30" s="122"/>
      <c r="G30" s="123"/>
      <c r="H30" s="96"/>
      <c r="I30" s="146"/>
      <c r="J30" s="96"/>
    </row>
    <row r="31" spans="1:10" x14ac:dyDescent="0.25">
      <c r="A31" s="96"/>
      <c r="B31" s="96"/>
      <c r="C31" s="96"/>
      <c r="D31" s="97" t="s">
        <v>141</v>
      </c>
      <c r="E31" s="98">
        <v>1</v>
      </c>
      <c r="F31" s="98">
        <v>0</v>
      </c>
      <c r="G31" s="98">
        <v>1</v>
      </c>
      <c r="H31" s="96"/>
      <c r="I31" s="146"/>
      <c r="J31" s="96"/>
    </row>
    <row r="32" spans="1:10" x14ac:dyDescent="0.25">
      <c r="A32" s="92" t="s">
        <v>98</v>
      </c>
      <c r="B32" s="93" t="s">
        <v>12</v>
      </c>
      <c r="C32" s="93" t="s">
        <v>13</v>
      </c>
      <c r="D32" s="130" t="s">
        <v>144</v>
      </c>
      <c r="E32" s="131"/>
      <c r="F32" s="131"/>
      <c r="G32" s="132"/>
      <c r="H32" s="94">
        <v>20</v>
      </c>
      <c r="I32" s="145"/>
      <c r="J32" s="95">
        <f>+ROUND(TRUNC(H32,2)*TRUNC(I32,2),2)</f>
        <v>0</v>
      </c>
    </row>
    <row r="33" spans="1:10" ht="60" customHeight="1" x14ac:dyDescent="0.25">
      <c r="A33" s="96"/>
      <c r="B33" s="96"/>
      <c r="C33" s="96"/>
      <c r="D33" s="121" t="s">
        <v>145</v>
      </c>
      <c r="E33" s="122"/>
      <c r="F33" s="122"/>
      <c r="G33" s="123"/>
      <c r="H33" s="96"/>
      <c r="I33" s="146"/>
      <c r="J33" s="96"/>
    </row>
    <row r="34" spans="1:10" x14ac:dyDescent="0.25">
      <c r="A34" s="96"/>
      <c r="B34" s="96"/>
      <c r="C34" s="96"/>
      <c r="D34" s="99"/>
      <c r="E34" s="98">
        <v>20</v>
      </c>
      <c r="F34" s="98">
        <v>0</v>
      </c>
      <c r="G34" s="98">
        <v>20</v>
      </c>
      <c r="H34" s="96"/>
      <c r="I34" s="146"/>
      <c r="J34" s="96"/>
    </row>
    <row r="35" spans="1:10" x14ac:dyDescent="0.25">
      <c r="A35" s="92" t="s">
        <v>99</v>
      </c>
      <c r="B35" s="93" t="s">
        <v>12</v>
      </c>
      <c r="C35" s="93" t="s">
        <v>14</v>
      </c>
      <c r="D35" s="130" t="s">
        <v>146</v>
      </c>
      <c r="E35" s="131"/>
      <c r="F35" s="131"/>
      <c r="G35" s="132"/>
      <c r="H35" s="94">
        <v>1</v>
      </c>
      <c r="I35" s="145"/>
      <c r="J35" s="95">
        <f>+ROUND(TRUNC(H35,2)*TRUNC(I35,2),2)</f>
        <v>0</v>
      </c>
    </row>
    <row r="36" spans="1:10" ht="57" customHeight="1" x14ac:dyDescent="0.25">
      <c r="A36" s="96"/>
      <c r="B36" s="96"/>
      <c r="C36" s="96"/>
      <c r="D36" s="121" t="s">
        <v>147</v>
      </c>
      <c r="E36" s="122"/>
      <c r="F36" s="122"/>
      <c r="G36" s="123"/>
      <c r="H36" s="96"/>
      <c r="I36" s="146"/>
      <c r="J36" s="96"/>
    </row>
    <row r="37" spans="1:10" x14ac:dyDescent="0.25">
      <c r="A37" s="96"/>
      <c r="B37" s="96"/>
      <c r="C37" s="96"/>
      <c r="D37" s="97" t="s">
        <v>148</v>
      </c>
      <c r="E37" s="98">
        <v>1</v>
      </c>
      <c r="F37" s="98">
        <v>0</v>
      </c>
      <c r="G37" s="98">
        <v>1</v>
      </c>
      <c r="H37" s="96"/>
      <c r="I37" s="146"/>
      <c r="J37" s="96"/>
    </row>
    <row r="38" spans="1:10" x14ac:dyDescent="0.25">
      <c r="A38" s="92" t="s">
        <v>100</v>
      </c>
      <c r="B38" s="93" t="s">
        <v>12</v>
      </c>
      <c r="C38" s="93" t="s">
        <v>14</v>
      </c>
      <c r="D38" s="130" t="s">
        <v>149</v>
      </c>
      <c r="E38" s="131"/>
      <c r="F38" s="131"/>
      <c r="G38" s="132"/>
      <c r="H38" s="94">
        <v>1</v>
      </c>
      <c r="I38" s="145"/>
      <c r="J38" s="95">
        <f>+ROUND(TRUNC(H38,2)*TRUNC(I38,2),2)</f>
        <v>0</v>
      </c>
    </row>
    <row r="39" spans="1:10" ht="43.5" customHeight="1" x14ac:dyDescent="0.25">
      <c r="A39" s="96"/>
      <c r="B39" s="96"/>
      <c r="C39" s="96"/>
      <c r="D39" s="121" t="s">
        <v>150</v>
      </c>
      <c r="E39" s="122"/>
      <c r="F39" s="122"/>
      <c r="G39" s="123"/>
      <c r="H39" s="96"/>
      <c r="I39" s="146"/>
      <c r="J39" s="96"/>
    </row>
    <row r="40" spans="1:10" x14ac:dyDescent="0.25">
      <c r="A40" s="96"/>
      <c r="B40" s="96"/>
      <c r="C40" s="96"/>
      <c r="D40" s="97" t="s">
        <v>151</v>
      </c>
      <c r="E40" s="98">
        <v>1</v>
      </c>
      <c r="F40" s="98">
        <v>0</v>
      </c>
      <c r="G40" s="98">
        <v>1</v>
      </c>
      <c r="H40" s="96"/>
      <c r="I40" s="146"/>
      <c r="J40" s="96"/>
    </row>
    <row r="41" spans="1:10" x14ac:dyDescent="0.25">
      <c r="A41" s="92" t="s">
        <v>101</v>
      </c>
      <c r="B41" s="93" t="s">
        <v>12</v>
      </c>
      <c r="C41" s="93" t="s">
        <v>14</v>
      </c>
      <c r="D41" s="130" t="s">
        <v>152</v>
      </c>
      <c r="E41" s="131"/>
      <c r="F41" s="131"/>
      <c r="G41" s="132"/>
      <c r="H41" s="94">
        <v>1</v>
      </c>
      <c r="I41" s="145"/>
      <c r="J41" s="95">
        <f>+ROUND(TRUNC(H41,2)*TRUNC(I41,2),2)</f>
        <v>0</v>
      </c>
    </row>
    <row r="42" spans="1:10" ht="45" customHeight="1" x14ac:dyDescent="0.25">
      <c r="A42" s="96"/>
      <c r="B42" s="96"/>
      <c r="C42" s="96"/>
      <c r="D42" s="121" t="s">
        <v>153</v>
      </c>
      <c r="E42" s="122"/>
      <c r="F42" s="122"/>
      <c r="G42" s="123"/>
      <c r="H42" s="96"/>
      <c r="I42" s="146"/>
      <c r="J42" s="96"/>
    </row>
    <row r="43" spans="1:10" x14ac:dyDescent="0.25">
      <c r="A43" s="96"/>
      <c r="B43" s="96"/>
      <c r="C43" s="96"/>
      <c r="D43" s="97" t="s">
        <v>154</v>
      </c>
      <c r="E43" s="98">
        <v>1</v>
      </c>
      <c r="F43" s="98">
        <v>0</v>
      </c>
      <c r="G43" s="98">
        <v>1</v>
      </c>
      <c r="H43" s="96"/>
      <c r="I43" s="146"/>
      <c r="J43" s="96"/>
    </row>
    <row r="44" spans="1:10" ht="22.5" customHeight="1" x14ac:dyDescent="0.25">
      <c r="A44" s="92" t="s">
        <v>102</v>
      </c>
      <c r="B44" s="93" t="s">
        <v>12</v>
      </c>
      <c r="C44" s="93" t="s">
        <v>14</v>
      </c>
      <c r="D44" s="130" t="s">
        <v>155</v>
      </c>
      <c r="E44" s="131"/>
      <c r="F44" s="131"/>
      <c r="G44" s="132"/>
      <c r="H44" s="94">
        <v>1</v>
      </c>
      <c r="I44" s="145"/>
      <c r="J44" s="95">
        <f>+ROUND(TRUNC(H44,2)*TRUNC(I44,2),2)</f>
        <v>0</v>
      </c>
    </row>
    <row r="45" spans="1:10" ht="266.25" customHeight="1" x14ac:dyDescent="0.25">
      <c r="A45" s="96"/>
      <c r="B45" s="96"/>
      <c r="C45" s="96"/>
      <c r="D45" s="121" t="s">
        <v>156</v>
      </c>
      <c r="E45" s="122"/>
      <c r="F45" s="122"/>
      <c r="G45" s="123"/>
      <c r="H45" s="96"/>
      <c r="I45" s="146"/>
      <c r="J45" s="96"/>
    </row>
    <row r="46" spans="1:10" x14ac:dyDescent="0.25">
      <c r="A46" s="96"/>
      <c r="B46" s="96"/>
      <c r="C46" s="96"/>
      <c r="D46" s="97" t="s">
        <v>157</v>
      </c>
      <c r="E46" s="98">
        <v>1</v>
      </c>
      <c r="F46" s="98">
        <v>0</v>
      </c>
      <c r="G46" s="98">
        <v>1</v>
      </c>
      <c r="H46" s="96"/>
      <c r="I46" s="146"/>
      <c r="J46" s="96"/>
    </row>
    <row r="47" spans="1:10" ht="22.5" customHeight="1" x14ac:dyDescent="0.25">
      <c r="A47" s="92" t="s">
        <v>103</v>
      </c>
      <c r="B47" s="93" t="s">
        <v>12</v>
      </c>
      <c r="C47" s="93" t="s">
        <v>14</v>
      </c>
      <c r="D47" s="130" t="s">
        <v>158</v>
      </c>
      <c r="E47" s="131"/>
      <c r="F47" s="131"/>
      <c r="G47" s="132"/>
      <c r="H47" s="94">
        <v>1</v>
      </c>
      <c r="I47" s="145"/>
      <c r="J47" s="95">
        <f>+ROUND(TRUNC(H47,2)*TRUNC(I47,2),2)</f>
        <v>0</v>
      </c>
    </row>
    <row r="48" spans="1:10" ht="342.75" customHeight="1" x14ac:dyDescent="0.25">
      <c r="A48" s="96"/>
      <c r="B48" s="96"/>
      <c r="C48" s="96"/>
      <c r="D48" s="121" t="s">
        <v>159</v>
      </c>
      <c r="E48" s="122"/>
      <c r="F48" s="122"/>
      <c r="G48" s="123"/>
      <c r="H48" s="96"/>
      <c r="I48" s="146"/>
      <c r="J48" s="96"/>
    </row>
    <row r="49" spans="1:10" x14ac:dyDescent="0.25">
      <c r="A49" s="96"/>
      <c r="B49" s="96"/>
      <c r="C49" s="96"/>
      <c r="D49" s="97" t="s">
        <v>160</v>
      </c>
      <c r="E49" s="98">
        <v>1</v>
      </c>
      <c r="F49" s="98">
        <v>0</v>
      </c>
      <c r="G49" s="98">
        <v>1</v>
      </c>
      <c r="H49" s="96"/>
      <c r="I49" s="146"/>
      <c r="J49" s="96"/>
    </row>
    <row r="50" spans="1:10" ht="22.5" customHeight="1" x14ac:dyDescent="0.25">
      <c r="A50" s="92" t="s">
        <v>104</v>
      </c>
      <c r="B50" s="93" t="s">
        <v>12</v>
      </c>
      <c r="C50" s="93" t="s">
        <v>14</v>
      </c>
      <c r="D50" s="130" t="s">
        <v>161</v>
      </c>
      <c r="E50" s="131"/>
      <c r="F50" s="131"/>
      <c r="G50" s="132"/>
      <c r="H50" s="94">
        <v>1</v>
      </c>
      <c r="I50" s="145"/>
      <c r="J50" s="95">
        <f>+ROUND(TRUNC(H50,2)*TRUNC(I50,2),2)</f>
        <v>0</v>
      </c>
    </row>
    <row r="51" spans="1:10" ht="384.75" customHeight="1" x14ac:dyDescent="0.25">
      <c r="A51" s="96"/>
      <c r="B51" s="96"/>
      <c r="C51" s="96"/>
      <c r="D51" s="121" t="s">
        <v>162</v>
      </c>
      <c r="E51" s="122"/>
      <c r="F51" s="122"/>
      <c r="G51" s="123"/>
      <c r="H51" s="96"/>
      <c r="I51" s="146"/>
      <c r="J51" s="96"/>
    </row>
    <row r="52" spans="1:10" x14ac:dyDescent="0.25">
      <c r="A52" s="96"/>
      <c r="B52" s="96"/>
      <c r="C52" s="96"/>
      <c r="D52" s="97" t="s">
        <v>126</v>
      </c>
      <c r="E52" s="98">
        <v>1</v>
      </c>
      <c r="F52" s="98">
        <v>0</v>
      </c>
      <c r="G52" s="98">
        <v>1</v>
      </c>
      <c r="H52" s="96"/>
      <c r="I52" s="146"/>
      <c r="J52" s="96"/>
    </row>
    <row r="53" spans="1:10" x14ac:dyDescent="0.25">
      <c r="A53" s="92" t="s">
        <v>105</v>
      </c>
      <c r="B53" s="93" t="s">
        <v>12</v>
      </c>
      <c r="C53" s="93" t="s">
        <v>14</v>
      </c>
      <c r="D53" s="130" t="s">
        <v>163</v>
      </c>
      <c r="E53" s="131"/>
      <c r="F53" s="131"/>
      <c r="G53" s="132"/>
      <c r="H53" s="94">
        <v>1</v>
      </c>
      <c r="I53" s="145"/>
      <c r="J53" s="95">
        <f>+ROUND(TRUNC(H53,2)*TRUNC(I53,2),2)</f>
        <v>0</v>
      </c>
    </row>
    <row r="54" spans="1:10" ht="217.5" customHeight="1" x14ac:dyDescent="0.25">
      <c r="A54" s="96"/>
      <c r="B54" s="96"/>
      <c r="C54" s="96"/>
      <c r="D54" s="121" t="s">
        <v>164</v>
      </c>
      <c r="E54" s="122"/>
      <c r="F54" s="122"/>
      <c r="G54" s="123"/>
      <c r="H54" s="96"/>
      <c r="I54" s="146"/>
      <c r="J54" s="96"/>
    </row>
    <row r="55" spans="1:10" x14ac:dyDescent="0.25">
      <c r="A55" s="96"/>
      <c r="B55" s="96"/>
      <c r="C55" s="96"/>
      <c r="D55" s="97" t="s">
        <v>128</v>
      </c>
      <c r="E55" s="98">
        <v>1</v>
      </c>
      <c r="F55" s="98">
        <v>0</v>
      </c>
      <c r="G55" s="98">
        <v>1</v>
      </c>
      <c r="H55" s="96"/>
      <c r="I55" s="146"/>
      <c r="J55" s="96"/>
    </row>
    <row r="56" spans="1:10" ht="22.5" customHeight="1" x14ac:dyDescent="0.25">
      <c r="A56" s="92" t="s">
        <v>106</v>
      </c>
      <c r="B56" s="93" t="s">
        <v>12</v>
      </c>
      <c r="C56" s="93" t="s">
        <v>14</v>
      </c>
      <c r="D56" s="130" t="s">
        <v>165</v>
      </c>
      <c r="E56" s="131"/>
      <c r="F56" s="131"/>
      <c r="G56" s="132"/>
      <c r="H56" s="94">
        <v>1</v>
      </c>
      <c r="I56" s="145"/>
      <c r="J56" s="95">
        <f>+ROUND(TRUNC(H56,2)*TRUNC(I56,2),2)</f>
        <v>0</v>
      </c>
    </row>
    <row r="57" spans="1:10" ht="380.25" customHeight="1" x14ac:dyDescent="0.25">
      <c r="A57" s="96"/>
      <c r="B57" s="96"/>
      <c r="C57" s="96"/>
      <c r="D57" s="121" t="s">
        <v>166</v>
      </c>
      <c r="E57" s="122"/>
      <c r="F57" s="122"/>
      <c r="G57" s="123"/>
      <c r="H57" s="96"/>
      <c r="I57" s="146"/>
      <c r="J57" s="96"/>
    </row>
    <row r="58" spans="1:10" x14ac:dyDescent="0.25">
      <c r="A58" s="96"/>
      <c r="B58" s="96"/>
      <c r="C58" s="96"/>
      <c r="D58" s="97" t="s">
        <v>167</v>
      </c>
      <c r="E58" s="98">
        <v>1</v>
      </c>
      <c r="F58" s="98">
        <v>0</v>
      </c>
      <c r="G58" s="98">
        <v>1</v>
      </c>
      <c r="H58" s="96"/>
      <c r="I58" s="146"/>
      <c r="J58" s="96"/>
    </row>
    <row r="59" spans="1:10" x14ac:dyDescent="0.25">
      <c r="A59" s="92" t="s">
        <v>107</v>
      </c>
      <c r="B59" s="93" t="s">
        <v>12</v>
      </c>
      <c r="C59" s="93" t="s">
        <v>168</v>
      </c>
      <c r="D59" s="130" t="s">
        <v>169</v>
      </c>
      <c r="E59" s="131"/>
      <c r="F59" s="131"/>
      <c r="G59" s="132"/>
      <c r="H59" s="94">
        <v>30</v>
      </c>
      <c r="I59" s="145"/>
      <c r="J59" s="95">
        <f>+ROUND(TRUNC(H59,2)*TRUNC(I59,2),2)</f>
        <v>0</v>
      </c>
    </row>
    <row r="60" spans="1:10" ht="71.25" customHeight="1" x14ac:dyDescent="0.25">
      <c r="A60" s="96"/>
      <c r="B60" s="96"/>
      <c r="C60" s="96"/>
      <c r="D60" s="121" t="s">
        <v>170</v>
      </c>
      <c r="E60" s="122"/>
      <c r="F60" s="122"/>
      <c r="G60" s="123"/>
      <c r="H60" s="96"/>
      <c r="I60" s="146"/>
      <c r="J60" s="96"/>
    </row>
    <row r="61" spans="1:10" x14ac:dyDescent="0.25">
      <c r="A61" s="96"/>
      <c r="B61" s="96"/>
      <c r="C61" s="96"/>
      <c r="D61" s="97" t="s">
        <v>171</v>
      </c>
      <c r="E61" s="98">
        <v>1</v>
      </c>
      <c r="F61" s="98">
        <v>20</v>
      </c>
      <c r="G61" s="98">
        <v>20</v>
      </c>
      <c r="H61" s="96"/>
      <c r="I61" s="146"/>
      <c r="J61" s="96"/>
    </row>
    <row r="62" spans="1:10" x14ac:dyDescent="0.25">
      <c r="A62" s="96"/>
      <c r="B62" s="96"/>
      <c r="C62" s="96"/>
      <c r="D62" s="97" t="s">
        <v>172</v>
      </c>
      <c r="E62" s="98">
        <v>1</v>
      </c>
      <c r="F62" s="98">
        <v>10</v>
      </c>
      <c r="G62" s="98">
        <v>10</v>
      </c>
      <c r="H62" s="96"/>
      <c r="I62" s="146"/>
      <c r="J62" s="96"/>
    </row>
    <row r="63" spans="1:10" x14ac:dyDescent="0.25">
      <c r="A63" s="92" t="s">
        <v>108</v>
      </c>
      <c r="B63" s="93" t="s">
        <v>12</v>
      </c>
      <c r="C63" s="93" t="s">
        <v>168</v>
      </c>
      <c r="D63" s="130" t="s">
        <v>173</v>
      </c>
      <c r="E63" s="131"/>
      <c r="F63" s="131"/>
      <c r="G63" s="132"/>
      <c r="H63" s="94">
        <v>50</v>
      </c>
      <c r="I63" s="145"/>
      <c r="J63" s="95">
        <f>+ROUND(TRUNC(H63,2)*TRUNC(I63,2),2)</f>
        <v>0</v>
      </c>
    </row>
    <row r="64" spans="1:10" ht="63.75" customHeight="1" x14ac:dyDescent="0.25">
      <c r="A64" s="96"/>
      <c r="B64" s="96"/>
      <c r="C64" s="96"/>
      <c r="D64" s="121" t="s">
        <v>174</v>
      </c>
      <c r="E64" s="122"/>
      <c r="F64" s="122"/>
      <c r="G64" s="123"/>
      <c r="H64" s="96"/>
      <c r="I64" s="146"/>
      <c r="J64" s="96"/>
    </row>
    <row r="65" spans="1:10" x14ac:dyDescent="0.25">
      <c r="A65" s="96"/>
      <c r="B65" s="96"/>
      <c r="C65" s="96"/>
      <c r="D65" s="97" t="s">
        <v>175</v>
      </c>
      <c r="E65" s="98">
        <v>0</v>
      </c>
      <c r="F65" s="98">
        <v>10</v>
      </c>
      <c r="G65" s="98">
        <v>10</v>
      </c>
      <c r="H65" s="96"/>
      <c r="I65" s="146"/>
      <c r="J65" s="96"/>
    </row>
    <row r="66" spans="1:10" x14ac:dyDescent="0.25">
      <c r="A66" s="96"/>
      <c r="B66" s="96"/>
      <c r="C66" s="96"/>
      <c r="D66" s="97" t="s">
        <v>176</v>
      </c>
      <c r="E66" s="98">
        <v>0</v>
      </c>
      <c r="F66" s="98">
        <v>40</v>
      </c>
      <c r="G66" s="98">
        <v>40</v>
      </c>
      <c r="H66" s="96"/>
      <c r="I66" s="146"/>
      <c r="J66" s="96"/>
    </row>
    <row r="67" spans="1:10" ht="22.5" customHeight="1" x14ac:dyDescent="0.25">
      <c r="A67" s="92" t="s">
        <v>109</v>
      </c>
      <c r="B67" s="93" t="s">
        <v>12</v>
      </c>
      <c r="C67" s="93" t="s">
        <v>168</v>
      </c>
      <c r="D67" s="130" t="s">
        <v>177</v>
      </c>
      <c r="E67" s="131"/>
      <c r="F67" s="131"/>
      <c r="G67" s="132"/>
      <c r="H67" s="94">
        <v>50</v>
      </c>
      <c r="I67" s="145"/>
      <c r="J67" s="95">
        <f>+ROUND(TRUNC(H67,2)*TRUNC(I67,2),2)</f>
        <v>0</v>
      </c>
    </row>
    <row r="68" spans="1:10" ht="59.25" customHeight="1" x14ac:dyDescent="0.25">
      <c r="A68" s="96"/>
      <c r="B68" s="96"/>
      <c r="C68" s="96"/>
      <c r="D68" s="121" t="s">
        <v>178</v>
      </c>
      <c r="E68" s="122"/>
      <c r="F68" s="122"/>
      <c r="G68" s="123"/>
      <c r="H68" s="96"/>
      <c r="I68" s="146"/>
      <c r="J68" s="96"/>
    </row>
    <row r="69" spans="1:10" x14ac:dyDescent="0.25">
      <c r="A69" s="96"/>
      <c r="B69" s="96"/>
      <c r="C69" s="96"/>
      <c r="D69" s="97" t="s">
        <v>175</v>
      </c>
      <c r="E69" s="98">
        <v>1</v>
      </c>
      <c r="F69" s="98">
        <v>10</v>
      </c>
      <c r="G69" s="98">
        <v>10</v>
      </c>
      <c r="H69" s="96"/>
      <c r="I69" s="146"/>
      <c r="J69" s="96"/>
    </row>
    <row r="70" spans="1:10" x14ac:dyDescent="0.25">
      <c r="A70" s="96"/>
      <c r="B70" s="96"/>
      <c r="C70" s="96"/>
      <c r="D70" s="97" t="s">
        <v>176</v>
      </c>
      <c r="E70" s="98">
        <v>0</v>
      </c>
      <c r="F70" s="98">
        <v>40</v>
      </c>
      <c r="G70" s="98">
        <v>40</v>
      </c>
      <c r="H70" s="96"/>
      <c r="I70" s="146"/>
      <c r="J70" s="96"/>
    </row>
    <row r="71" spans="1:10" ht="22.5" customHeight="1" x14ac:dyDescent="0.25">
      <c r="A71" s="92" t="s">
        <v>110</v>
      </c>
      <c r="B71" s="93" t="s">
        <v>12</v>
      </c>
      <c r="C71" s="93" t="s">
        <v>168</v>
      </c>
      <c r="D71" s="130" t="s">
        <v>179</v>
      </c>
      <c r="E71" s="131"/>
      <c r="F71" s="131"/>
      <c r="G71" s="132"/>
      <c r="H71" s="94">
        <v>40</v>
      </c>
      <c r="I71" s="145"/>
      <c r="J71" s="95">
        <f>+ROUND(TRUNC(H71,2)*TRUNC(I71,2),2)</f>
        <v>0</v>
      </c>
    </row>
    <row r="72" spans="1:10" ht="68.25" customHeight="1" x14ac:dyDescent="0.25">
      <c r="A72" s="96"/>
      <c r="B72" s="96"/>
      <c r="C72" s="96"/>
      <c r="D72" s="121" t="s">
        <v>180</v>
      </c>
      <c r="E72" s="122"/>
      <c r="F72" s="122"/>
      <c r="G72" s="123"/>
      <c r="H72" s="96"/>
      <c r="I72" s="146"/>
      <c r="J72" s="96"/>
    </row>
    <row r="73" spans="1:10" x14ac:dyDescent="0.25">
      <c r="A73" s="96"/>
      <c r="B73" s="96"/>
      <c r="C73" s="96"/>
      <c r="D73" s="97" t="s">
        <v>181</v>
      </c>
      <c r="E73" s="98">
        <v>1</v>
      </c>
      <c r="F73" s="98">
        <v>40</v>
      </c>
      <c r="G73" s="98">
        <v>40</v>
      </c>
      <c r="H73" s="96"/>
      <c r="I73" s="146"/>
      <c r="J73" s="96"/>
    </row>
    <row r="74" spans="1:10" ht="22.5" customHeight="1" x14ac:dyDescent="0.25">
      <c r="A74" s="92" t="s">
        <v>111</v>
      </c>
      <c r="B74" s="93" t="s">
        <v>12</v>
      </c>
      <c r="C74" s="93" t="s">
        <v>168</v>
      </c>
      <c r="D74" s="130" t="s">
        <v>182</v>
      </c>
      <c r="E74" s="131"/>
      <c r="F74" s="131"/>
      <c r="G74" s="132"/>
      <c r="H74" s="94">
        <v>30</v>
      </c>
      <c r="I74" s="145"/>
      <c r="J74" s="95">
        <f>+ROUND(TRUNC(H74,2)*TRUNC(I74,2),2)</f>
        <v>0</v>
      </c>
    </row>
    <row r="75" spans="1:10" ht="81.75" customHeight="1" x14ac:dyDescent="0.25">
      <c r="A75" s="96"/>
      <c r="B75" s="96"/>
      <c r="C75" s="96"/>
      <c r="D75" s="121" t="s">
        <v>183</v>
      </c>
      <c r="E75" s="122"/>
      <c r="F75" s="122"/>
      <c r="G75" s="123"/>
      <c r="H75" s="96"/>
      <c r="I75" s="146"/>
      <c r="J75" s="96"/>
    </row>
    <row r="76" spans="1:10" x14ac:dyDescent="0.25">
      <c r="A76" s="96"/>
      <c r="B76" s="96"/>
      <c r="C76" s="96"/>
      <c r="D76" s="97" t="s">
        <v>171</v>
      </c>
      <c r="E76" s="98">
        <v>1</v>
      </c>
      <c r="F76" s="98">
        <v>20</v>
      </c>
      <c r="G76" s="98">
        <v>20</v>
      </c>
      <c r="H76" s="96"/>
      <c r="I76" s="146"/>
      <c r="J76" s="96"/>
    </row>
    <row r="77" spans="1:10" x14ac:dyDescent="0.25">
      <c r="A77" s="96"/>
      <c r="B77" s="96"/>
      <c r="C77" s="96"/>
      <c r="D77" s="97" t="s">
        <v>172</v>
      </c>
      <c r="E77" s="98">
        <v>1</v>
      </c>
      <c r="F77" s="98">
        <v>10</v>
      </c>
      <c r="G77" s="98">
        <v>10</v>
      </c>
      <c r="H77" s="96"/>
      <c r="I77" s="146"/>
      <c r="J77" s="96"/>
    </row>
    <row r="78" spans="1:10" ht="22.5" customHeight="1" x14ac:dyDescent="0.25">
      <c r="A78" s="92" t="s">
        <v>112</v>
      </c>
      <c r="B78" s="93" t="s">
        <v>12</v>
      </c>
      <c r="C78" s="93" t="s">
        <v>168</v>
      </c>
      <c r="D78" s="130" t="s">
        <v>184</v>
      </c>
      <c r="E78" s="131"/>
      <c r="F78" s="131"/>
      <c r="G78" s="132"/>
      <c r="H78" s="94">
        <v>50</v>
      </c>
      <c r="I78" s="145"/>
      <c r="J78" s="95">
        <f>+ROUND(TRUNC(H78,2)*TRUNC(I78,2),2)</f>
        <v>0</v>
      </c>
    </row>
    <row r="79" spans="1:10" ht="74.25" customHeight="1" x14ac:dyDescent="0.25">
      <c r="A79" s="96"/>
      <c r="B79" s="96"/>
      <c r="C79" s="96"/>
      <c r="D79" s="121" t="s">
        <v>185</v>
      </c>
      <c r="E79" s="122"/>
      <c r="F79" s="122"/>
      <c r="G79" s="123"/>
      <c r="H79" s="96"/>
      <c r="I79" s="146"/>
      <c r="J79" s="96"/>
    </row>
    <row r="80" spans="1:10" x14ac:dyDescent="0.25">
      <c r="A80" s="96"/>
      <c r="B80" s="96"/>
      <c r="C80" s="96"/>
      <c r="D80" s="97" t="s">
        <v>175</v>
      </c>
      <c r="E80" s="98">
        <v>0</v>
      </c>
      <c r="F80" s="98">
        <v>10</v>
      </c>
      <c r="G80" s="98">
        <v>10</v>
      </c>
      <c r="H80" s="96"/>
      <c r="I80" s="146"/>
      <c r="J80" s="96"/>
    </row>
    <row r="81" spans="1:10" x14ac:dyDescent="0.25">
      <c r="A81" s="96"/>
      <c r="B81" s="96"/>
      <c r="C81" s="96"/>
      <c r="D81" s="97" t="s">
        <v>176</v>
      </c>
      <c r="E81" s="98">
        <v>0</v>
      </c>
      <c r="F81" s="98">
        <v>40</v>
      </c>
      <c r="G81" s="98">
        <v>40</v>
      </c>
      <c r="H81" s="96"/>
      <c r="I81" s="146"/>
      <c r="J81" s="96"/>
    </row>
    <row r="82" spans="1:10" ht="22.5" customHeight="1" x14ac:dyDescent="0.25">
      <c r="A82" s="92" t="s">
        <v>113</v>
      </c>
      <c r="B82" s="93" t="s">
        <v>12</v>
      </c>
      <c r="C82" s="93" t="s">
        <v>168</v>
      </c>
      <c r="D82" s="130" t="s">
        <v>186</v>
      </c>
      <c r="E82" s="131"/>
      <c r="F82" s="131"/>
      <c r="G82" s="132"/>
      <c r="H82" s="94">
        <v>50</v>
      </c>
      <c r="I82" s="145"/>
      <c r="J82" s="95">
        <f>+ROUND(TRUNC(H82,2)*TRUNC(I82,2),2)</f>
        <v>0</v>
      </c>
    </row>
    <row r="83" spans="1:10" ht="69.75" customHeight="1" x14ac:dyDescent="0.25">
      <c r="A83" s="96"/>
      <c r="B83" s="96"/>
      <c r="C83" s="96"/>
      <c r="D83" s="121" t="s">
        <v>187</v>
      </c>
      <c r="E83" s="122"/>
      <c r="F83" s="122"/>
      <c r="G83" s="123"/>
      <c r="H83" s="96"/>
      <c r="I83" s="146"/>
      <c r="J83" s="96"/>
    </row>
    <row r="84" spans="1:10" x14ac:dyDescent="0.25">
      <c r="A84" s="96"/>
      <c r="B84" s="96"/>
      <c r="C84" s="96"/>
      <c r="D84" s="97" t="s">
        <v>175</v>
      </c>
      <c r="E84" s="98">
        <v>1</v>
      </c>
      <c r="F84" s="98">
        <v>10</v>
      </c>
      <c r="G84" s="98">
        <v>10</v>
      </c>
      <c r="H84" s="96"/>
      <c r="I84" s="146"/>
      <c r="J84" s="96"/>
    </row>
    <row r="85" spans="1:10" x14ac:dyDescent="0.25">
      <c r="A85" s="96"/>
      <c r="B85" s="96"/>
      <c r="C85" s="96"/>
      <c r="D85" s="97" t="s">
        <v>176</v>
      </c>
      <c r="E85" s="98">
        <v>0</v>
      </c>
      <c r="F85" s="98">
        <v>40</v>
      </c>
      <c r="G85" s="98">
        <v>40</v>
      </c>
      <c r="H85" s="96"/>
      <c r="I85" s="146"/>
      <c r="J85" s="96"/>
    </row>
    <row r="86" spans="1:10" ht="22.5" customHeight="1" x14ac:dyDescent="0.25">
      <c r="A86" s="92" t="s">
        <v>188</v>
      </c>
      <c r="B86" s="93" t="s">
        <v>12</v>
      </c>
      <c r="C86" s="93" t="s">
        <v>168</v>
      </c>
      <c r="D86" s="130" t="s">
        <v>189</v>
      </c>
      <c r="E86" s="131"/>
      <c r="F86" s="131"/>
      <c r="G86" s="132"/>
      <c r="H86" s="94">
        <v>40</v>
      </c>
      <c r="I86" s="145"/>
      <c r="J86" s="95">
        <f>+ROUND(TRUNC(H86,2)*TRUNC(I86,2),2)</f>
        <v>0</v>
      </c>
    </row>
    <row r="87" spans="1:10" ht="81" customHeight="1" x14ac:dyDescent="0.25">
      <c r="A87" s="96"/>
      <c r="B87" s="96"/>
      <c r="C87" s="96"/>
      <c r="D87" s="121" t="s">
        <v>190</v>
      </c>
      <c r="E87" s="122"/>
      <c r="F87" s="122"/>
      <c r="G87" s="123"/>
      <c r="H87" s="96"/>
      <c r="I87" s="146"/>
      <c r="J87" s="96"/>
    </row>
    <row r="88" spans="1:10" x14ac:dyDescent="0.25">
      <c r="A88" s="96"/>
      <c r="B88" s="96"/>
      <c r="C88" s="96"/>
      <c r="D88" s="97" t="s">
        <v>181</v>
      </c>
      <c r="E88" s="98">
        <v>1</v>
      </c>
      <c r="F88" s="98">
        <v>40</v>
      </c>
      <c r="G88" s="98">
        <v>40</v>
      </c>
      <c r="H88" s="96"/>
      <c r="I88" s="146"/>
      <c r="J88" s="96"/>
    </row>
    <row r="89" spans="1:10" ht="22.5" customHeight="1" x14ac:dyDescent="0.25">
      <c r="A89" s="92" t="s">
        <v>191</v>
      </c>
      <c r="B89" s="93" t="s">
        <v>12</v>
      </c>
      <c r="C89" s="93" t="s">
        <v>14</v>
      </c>
      <c r="D89" s="130" t="s">
        <v>192</v>
      </c>
      <c r="E89" s="131"/>
      <c r="F89" s="131"/>
      <c r="G89" s="132"/>
      <c r="H89" s="94">
        <v>1</v>
      </c>
      <c r="I89" s="145"/>
      <c r="J89" s="95">
        <f>+ROUND(TRUNC(H89,2)*TRUNC(I89,2),2)</f>
        <v>0</v>
      </c>
    </row>
    <row r="90" spans="1:10" ht="82.5" customHeight="1" x14ac:dyDescent="0.25">
      <c r="A90" s="96"/>
      <c r="B90" s="96"/>
      <c r="C90" s="96"/>
      <c r="D90" s="121" t="s">
        <v>193</v>
      </c>
      <c r="E90" s="122"/>
      <c r="F90" s="122"/>
      <c r="G90" s="123"/>
      <c r="H90" s="96"/>
      <c r="I90" s="146"/>
      <c r="J90" s="96"/>
    </row>
    <row r="91" spans="1:10" x14ac:dyDescent="0.25">
      <c r="A91" s="96"/>
      <c r="B91" s="96"/>
      <c r="C91" s="96"/>
      <c r="D91" s="97" t="s">
        <v>194</v>
      </c>
      <c r="E91" s="98">
        <v>1</v>
      </c>
      <c r="F91" s="98">
        <v>0</v>
      </c>
      <c r="G91" s="98">
        <v>1</v>
      </c>
      <c r="H91" s="96"/>
      <c r="I91" s="146"/>
      <c r="J91" s="96"/>
    </row>
    <row r="92" spans="1:10" x14ac:dyDescent="0.25">
      <c r="A92" s="92" t="s">
        <v>195</v>
      </c>
      <c r="B92" s="93" t="s">
        <v>12</v>
      </c>
      <c r="C92" s="93" t="s">
        <v>14</v>
      </c>
      <c r="D92" s="130" t="s">
        <v>196</v>
      </c>
      <c r="E92" s="131"/>
      <c r="F92" s="131"/>
      <c r="G92" s="132"/>
      <c r="H92" s="94">
        <v>3</v>
      </c>
      <c r="I92" s="145"/>
      <c r="J92" s="95">
        <f>+ROUND(TRUNC(H92,2)*TRUNC(I92,2),2)</f>
        <v>0</v>
      </c>
    </row>
    <row r="93" spans="1:10" ht="82.5" customHeight="1" x14ac:dyDescent="0.25">
      <c r="A93" s="96"/>
      <c r="B93" s="96"/>
      <c r="C93" s="96"/>
      <c r="D93" s="121" t="s">
        <v>197</v>
      </c>
      <c r="E93" s="122"/>
      <c r="F93" s="122"/>
      <c r="G93" s="123"/>
      <c r="H93" s="96"/>
      <c r="I93" s="146"/>
      <c r="J93" s="96"/>
    </row>
    <row r="94" spans="1:10" x14ac:dyDescent="0.25">
      <c r="A94" s="96"/>
      <c r="B94" s="96"/>
      <c r="C94" s="96"/>
      <c r="D94" s="97" t="s">
        <v>122</v>
      </c>
      <c r="E94" s="98">
        <v>3</v>
      </c>
      <c r="F94" s="98">
        <v>0</v>
      </c>
      <c r="G94" s="98">
        <v>3</v>
      </c>
      <c r="H94" s="96"/>
      <c r="I94" s="146"/>
      <c r="J94" s="96"/>
    </row>
    <row r="95" spans="1:10" x14ac:dyDescent="0.25">
      <c r="A95" s="147" t="s">
        <v>198</v>
      </c>
      <c r="B95" s="147" t="s">
        <v>12</v>
      </c>
      <c r="C95" s="147" t="s">
        <v>15</v>
      </c>
      <c r="D95" s="175" t="s">
        <v>199</v>
      </c>
      <c r="E95" s="176"/>
      <c r="F95" s="176"/>
      <c r="G95" s="177"/>
      <c r="H95" s="148">
        <v>1</v>
      </c>
      <c r="I95" s="149">
        <f>+IF(AND(OR(J129&lt;&gt;0,J130&lt;&gt;0),(+ABS(I129)+ABS(I130)=0)),2500,IF(OR(I129&lt;&gt;0,I130&lt;&gt;0),+ROUND(2500*(1+I129+I130),2),2975))</f>
        <v>2975</v>
      </c>
      <c r="J95" s="148">
        <f>+ROUND(TRUNC(H95,2)*TRUNC(I95,2),2)</f>
        <v>2975</v>
      </c>
    </row>
    <row r="96" spans="1:10" ht="102" customHeight="1" x14ac:dyDescent="0.25">
      <c r="A96" s="96"/>
      <c r="B96" s="96"/>
      <c r="C96" s="96"/>
      <c r="D96" s="121" t="s">
        <v>200</v>
      </c>
      <c r="E96" s="122"/>
      <c r="F96" s="122"/>
      <c r="G96" s="123"/>
      <c r="H96" s="96"/>
      <c r="I96" s="146"/>
      <c r="J96" s="96"/>
    </row>
    <row r="97" spans="1:10" x14ac:dyDescent="0.25">
      <c r="A97" s="96"/>
      <c r="B97" s="96"/>
      <c r="C97" s="96"/>
      <c r="D97" s="99"/>
      <c r="E97" s="98">
        <v>1</v>
      </c>
      <c r="F97" s="98">
        <v>0</v>
      </c>
      <c r="G97" s="98">
        <v>1</v>
      </c>
      <c r="H97" s="96"/>
      <c r="I97" s="146"/>
      <c r="J97" s="96"/>
    </row>
    <row r="98" spans="1:10" x14ac:dyDescent="0.25">
      <c r="A98" s="92" t="s">
        <v>201</v>
      </c>
      <c r="B98" s="93" t="s">
        <v>12</v>
      </c>
      <c r="C98" s="93" t="s">
        <v>14</v>
      </c>
      <c r="D98" s="130" t="s">
        <v>202</v>
      </c>
      <c r="E98" s="131"/>
      <c r="F98" s="131"/>
      <c r="G98" s="132"/>
      <c r="H98" s="94">
        <v>1</v>
      </c>
      <c r="I98" s="145"/>
      <c r="J98" s="95">
        <f>+ROUND(TRUNC(H98,2)*TRUNC(I98,2),2)</f>
        <v>0</v>
      </c>
    </row>
    <row r="99" spans="1:10" ht="45.75" customHeight="1" x14ac:dyDescent="0.25">
      <c r="A99" s="96"/>
      <c r="B99" s="96"/>
      <c r="C99" s="96"/>
      <c r="D99" s="121" t="s">
        <v>203</v>
      </c>
      <c r="E99" s="122"/>
      <c r="F99" s="122"/>
      <c r="G99" s="123"/>
      <c r="H99" s="96"/>
      <c r="I99" s="146"/>
      <c r="J99" s="96"/>
    </row>
    <row r="100" spans="1:10" x14ac:dyDescent="0.25">
      <c r="A100" s="96"/>
      <c r="B100" s="96"/>
      <c r="C100" s="96"/>
      <c r="D100" s="99"/>
      <c r="E100" s="98">
        <v>1</v>
      </c>
      <c r="F100" s="98">
        <v>0</v>
      </c>
      <c r="G100" s="98">
        <v>1</v>
      </c>
      <c r="H100" s="96"/>
      <c r="I100" s="146"/>
      <c r="J100" s="96"/>
    </row>
    <row r="101" spans="1:10" x14ac:dyDescent="0.25">
      <c r="A101" s="92" t="s">
        <v>204</v>
      </c>
      <c r="B101" s="93" t="s">
        <v>12</v>
      </c>
      <c r="C101" s="93" t="s">
        <v>14</v>
      </c>
      <c r="D101" s="130" t="s">
        <v>205</v>
      </c>
      <c r="E101" s="131"/>
      <c r="F101" s="131"/>
      <c r="G101" s="132"/>
      <c r="H101" s="94">
        <v>3</v>
      </c>
      <c r="I101" s="145"/>
      <c r="J101" s="95">
        <f>+ROUND(TRUNC(H101,2)*TRUNC(I101,2),2)</f>
        <v>0</v>
      </c>
    </row>
    <row r="102" spans="1:10" ht="147" customHeight="1" x14ac:dyDescent="0.25">
      <c r="A102" s="96"/>
      <c r="B102" s="96"/>
      <c r="C102" s="96"/>
      <c r="D102" s="121" t="s">
        <v>206</v>
      </c>
      <c r="E102" s="122"/>
      <c r="F102" s="122"/>
      <c r="G102" s="123"/>
      <c r="H102" s="96"/>
      <c r="I102" s="146"/>
      <c r="J102" s="96"/>
    </row>
    <row r="103" spans="1:10" x14ac:dyDescent="0.25">
      <c r="A103" s="96"/>
      <c r="B103" s="96"/>
      <c r="C103" s="96"/>
      <c r="D103" s="97" t="s">
        <v>207</v>
      </c>
      <c r="E103" s="98">
        <v>3</v>
      </c>
      <c r="F103" s="98">
        <v>0</v>
      </c>
      <c r="G103" s="98">
        <v>3</v>
      </c>
      <c r="H103" s="96"/>
      <c r="I103" s="146"/>
      <c r="J103" s="96"/>
    </row>
    <row r="104" spans="1:10" ht="22.5" customHeight="1" x14ac:dyDescent="0.25">
      <c r="A104" s="92" t="s">
        <v>208</v>
      </c>
      <c r="B104" s="93" t="s">
        <v>12</v>
      </c>
      <c r="C104" s="93" t="s">
        <v>14</v>
      </c>
      <c r="D104" s="130" t="s">
        <v>209</v>
      </c>
      <c r="E104" s="131"/>
      <c r="F104" s="131"/>
      <c r="G104" s="132"/>
      <c r="H104" s="94">
        <v>1</v>
      </c>
      <c r="I104" s="145"/>
      <c r="J104" s="95">
        <f>+ROUND(TRUNC(H104,2)*TRUNC(I104,2),2)</f>
        <v>0</v>
      </c>
    </row>
    <row r="105" spans="1:10" ht="135.75" customHeight="1" x14ac:dyDescent="0.25">
      <c r="A105" s="96"/>
      <c r="B105" s="96"/>
      <c r="C105" s="96"/>
      <c r="D105" s="133" t="s">
        <v>210</v>
      </c>
      <c r="E105" s="134"/>
      <c r="F105" s="134"/>
      <c r="G105" s="135"/>
      <c r="H105" s="96"/>
      <c r="I105" s="146"/>
      <c r="J105" s="96"/>
    </row>
    <row r="106" spans="1:10" ht="22.5" customHeight="1" x14ac:dyDescent="0.25">
      <c r="A106" s="92" t="s">
        <v>211</v>
      </c>
      <c r="B106" s="93" t="s">
        <v>12</v>
      </c>
      <c r="C106" s="93" t="s">
        <v>14</v>
      </c>
      <c r="D106" s="130" t="s">
        <v>212</v>
      </c>
      <c r="E106" s="131"/>
      <c r="F106" s="131"/>
      <c r="G106" s="132"/>
      <c r="H106" s="94">
        <v>1</v>
      </c>
      <c r="I106" s="145"/>
      <c r="J106" s="95">
        <f>+ROUND(TRUNC(H106,2)*TRUNC(I106,2),2)</f>
        <v>0</v>
      </c>
    </row>
    <row r="107" spans="1:10" ht="157.5" customHeight="1" x14ac:dyDescent="0.25">
      <c r="A107" s="96"/>
      <c r="B107" s="96"/>
      <c r="C107" s="96"/>
      <c r="D107" s="121" t="s">
        <v>213</v>
      </c>
      <c r="E107" s="122"/>
      <c r="F107" s="122"/>
      <c r="G107" s="123"/>
      <c r="H107" s="96"/>
      <c r="I107" s="146"/>
      <c r="J107" s="96"/>
    </row>
    <row r="108" spans="1:10" x14ac:dyDescent="0.25">
      <c r="A108" s="96"/>
      <c r="B108" s="96"/>
      <c r="C108" s="96"/>
      <c r="D108" s="99"/>
      <c r="E108" s="98">
        <v>1</v>
      </c>
      <c r="F108" s="98">
        <v>0</v>
      </c>
      <c r="G108" s="98">
        <v>1</v>
      </c>
      <c r="H108" s="150"/>
      <c r="I108" s="151"/>
      <c r="J108" s="150"/>
    </row>
    <row r="109" spans="1:10" x14ac:dyDescent="0.25">
      <c r="A109" s="152"/>
      <c r="B109" s="152" t="s">
        <v>214</v>
      </c>
      <c r="C109" s="152"/>
      <c r="D109" s="153"/>
      <c r="E109" s="143"/>
      <c r="F109" s="144"/>
      <c r="G109" s="154" t="s">
        <v>16</v>
      </c>
      <c r="H109" s="155"/>
      <c r="I109" s="156"/>
      <c r="J109" s="157">
        <f>SUM(J7:J108)</f>
        <v>2975</v>
      </c>
    </row>
    <row r="110" spans="1:10" x14ac:dyDescent="0.25">
      <c r="A110" s="158" t="s">
        <v>17</v>
      </c>
      <c r="B110" s="158" t="s">
        <v>10</v>
      </c>
      <c r="C110" s="158" t="s">
        <v>11</v>
      </c>
      <c r="D110" s="127" t="s">
        <v>21</v>
      </c>
      <c r="E110" s="128"/>
      <c r="F110" s="128"/>
      <c r="G110" s="129"/>
      <c r="H110" s="159"/>
      <c r="I110" s="160"/>
      <c r="J110" s="161"/>
    </row>
    <row r="111" spans="1:10" x14ac:dyDescent="0.25">
      <c r="A111" s="92" t="s">
        <v>114</v>
      </c>
      <c r="B111" s="93" t="s">
        <v>12</v>
      </c>
      <c r="C111" s="93" t="s">
        <v>14</v>
      </c>
      <c r="D111" s="130" t="s">
        <v>215</v>
      </c>
      <c r="E111" s="131"/>
      <c r="F111" s="131"/>
      <c r="G111" s="132"/>
      <c r="H111" s="94">
        <v>1</v>
      </c>
      <c r="I111" s="145"/>
      <c r="J111" s="95">
        <f>+ROUND(TRUNC(H111,2)*TRUNC(I111,2),2)</f>
        <v>0</v>
      </c>
    </row>
    <row r="112" spans="1:10" ht="192.75" customHeight="1" x14ac:dyDescent="0.25">
      <c r="A112" s="96"/>
      <c r="B112" s="96"/>
      <c r="C112" s="96"/>
      <c r="D112" s="121" t="s">
        <v>216</v>
      </c>
      <c r="E112" s="122"/>
      <c r="F112" s="122"/>
      <c r="G112" s="123"/>
      <c r="H112" s="96"/>
      <c r="I112" s="146"/>
      <c r="J112" s="96"/>
    </row>
    <row r="113" spans="1:10" x14ac:dyDescent="0.25">
      <c r="A113" s="96"/>
      <c r="B113" s="96"/>
      <c r="C113" s="96"/>
      <c r="D113" s="99"/>
      <c r="E113" s="98">
        <v>1</v>
      </c>
      <c r="F113" s="98">
        <v>0</v>
      </c>
      <c r="G113" s="98">
        <v>1</v>
      </c>
      <c r="H113" s="96"/>
      <c r="I113" s="146"/>
      <c r="J113" s="96"/>
    </row>
    <row r="114" spans="1:10" x14ac:dyDescent="0.25">
      <c r="A114" s="92" t="s">
        <v>217</v>
      </c>
      <c r="B114" s="93" t="s">
        <v>12</v>
      </c>
      <c r="C114" s="93" t="s">
        <v>14</v>
      </c>
      <c r="D114" s="130" t="s">
        <v>218</v>
      </c>
      <c r="E114" s="131"/>
      <c r="F114" s="131"/>
      <c r="G114" s="132"/>
      <c r="H114" s="94">
        <v>1</v>
      </c>
      <c r="I114" s="145"/>
      <c r="J114" s="95">
        <f>+ROUND(TRUNC(H114,2)*TRUNC(I114,2),2)</f>
        <v>0</v>
      </c>
    </row>
    <row r="115" spans="1:10" ht="116.25" customHeight="1" x14ac:dyDescent="0.25">
      <c r="A115" s="96"/>
      <c r="B115" s="96"/>
      <c r="C115" s="96"/>
      <c r="D115" s="121" t="s">
        <v>219</v>
      </c>
      <c r="E115" s="122"/>
      <c r="F115" s="122"/>
      <c r="G115" s="123"/>
      <c r="H115" s="96"/>
      <c r="I115" s="146"/>
      <c r="J115" s="96"/>
    </row>
    <row r="116" spans="1:10" x14ac:dyDescent="0.25">
      <c r="A116" s="96"/>
      <c r="B116" s="96"/>
      <c r="C116" s="96"/>
      <c r="D116" s="99"/>
      <c r="E116" s="98">
        <v>1</v>
      </c>
      <c r="F116" s="98">
        <v>0</v>
      </c>
      <c r="G116" s="98">
        <v>1</v>
      </c>
      <c r="H116" s="150"/>
      <c r="I116" s="151"/>
      <c r="J116" s="150"/>
    </row>
    <row r="117" spans="1:10" x14ac:dyDescent="0.25">
      <c r="A117" s="152"/>
      <c r="B117" s="152" t="s">
        <v>214</v>
      </c>
      <c r="C117" s="152"/>
      <c r="D117" s="153"/>
      <c r="E117" s="143"/>
      <c r="F117" s="144"/>
      <c r="G117" s="154" t="s">
        <v>19</v>
      </c>
      <c r="H117" s="155"/>
      <c r="I117" s="156"/>
      <c r="J117" s="157">
        <f>SUM(J111:J116)</f>
        <v>0</v>
      </c>
    </row>
    <row r="118" spans="1:10" x14ac:dyDescent="0.25">
      <c r="A118" s="158" t="s">
        <v>20</v>
      </c>
      <c r="B118" s="158" t="s">
        <v>10</v>
      </c>
      <c r="C118" s="158" t="s">
        <v>11</v>
      </c>
      <c r="D118" s="127" t="s">
        <v>18</v>
      </c>
      <c r="E118" s="128"/>
      <c r="F118" s="128"/>
      <c r="G118" s="129"/>
      <c r="H118" s="159"/>
      <c r="I118" s="160"/>
      <c r="J118" s="161"/>
    </row>
    <row r="119" spans="1:10" x14ac:dyDescent="0.25">
      <c r="A119" s="92" t="s">
        <v>115</v>
      </c>
      <c r="B119" s="93" t="s">
        <v>12</v>
      </c>
      <c r="C119" s="93" t="s">
        <v>14</v>
      </c>
      <c r="D119" s="130" t="s">
        <v>220</v>
      </c>
      <c r="E119" s="131"/>
      <c r="F119" s="131"/>
      <c r="G119" s="132"/>
      <c r="H119" s="94">
        <v>1</v>
      </c>
      <c r="I119" s="145"/>
      <c r="J119" s="95">
        <f>+ROUND(TRUNC(H119,2)*TRUNC(I119,2),2)</f>
        <v>0</v>
      </c>
    </row>
    <row r="120" spans="1:10" ht="171" customHeight="1" x14ac:dyDescent="0.25">
      <c r="A120" s="96"/>
      <c r="B120" s="96"/>
      <c r="C120" s="96"/>
      <c r="D120" s="121" t="s">
        <v>221</v>
      </c>
      <c r="E120" s="122"/>
      <c r="F120" s="122"/>
      <c r="G120" s="123"/>
      <c r="H120" s="96"/>
      <c r="I120" s="146"/>
      <c r="J120" s="96"/>
    </row>
    <row r="121" spans="1:10" x14ac:dyDescent="0.25">
      <c r="A121" s="96"/>
      <c r="B121" s="96"/>
      <c r="C121" s="96"/>
      <c r="D121" s="99"/>
      <c r="E121" s="98">
        <v>1</v>
      </c>
      <c r="F121" s="98">
        <v>0</v>
      </c>
      <c r="G121" s="98">
        <v>1</v>
      </c>
      <c r="H121" s="150"/>
      <c r="I121" s="151"/>
      <c r="J121" s="150"/>
    </row>
    <row r="122" spans="1:10" x14ac:dyDescent="0.25">
      <c r="A122" s="152"/>
      <c r="B122" s="152" t="s">
        <v>214</v>
      </c>
      <c r="C122" s="152"/>
      <c r="D122" s="153"/>
      <c r="E122" s="143"/>
      <c r="F122" s="144"/>
      <c r="G122" s="154" t="s">
        <v>22</v>
      </c>
      <c r="H122" s="155"/>
      <c r="I122" s="156"/>
      <c r="J122" s="157">
        <f>SUM(J119:J121)</f>
        <v>0</v>
      </c>
    </row>
    <row r="123" spans="1:10" x14ac:dyDescent="0.25">
      <c r="A123" s="158" t="s">
        <v>23</v>
      </c>
      <c r="B123" s="158" t="s">
        <v>10</v>
      </c>
      <c r="C123" s="158" t="s">
        <v>11</v>
      </c>
      <c r="D123" s="127" t="s">
        <v>24</v>
      </c>
      <c r="E123" s="128"/>
      <c r="F123" s="128"/>
      <c r="G123" s="129"/>
      <c r="H123" s="159"/>
      <c r="I123" s="160"/>
      <c r="J123" s="161"/>
    </row>
    <row r="124" spans="1:10" x14ac:dyDescent="0.25">
      <c r="A124" s="92" t="s">
        <v>116</v>
      </c>
      <c r="B124" s="93" t="s">
        <v>12</v>
      </c>
      <c r="C124" s="93" t="s">
        <v>11</v>
      </c>
      <c r="D124" s="130" t="s">
        <v>24</v>
      </c>
      <c r="E124" s="131"/>
      <c r="F124" s="131"/>
      <c r="G124" s="132"/>
      <c r="H124" s="94">
        <v>1</v>
      </c>
      <c r="I124" s="145"/>
      <c r="J124" s="95">
        <f>+ROUND(TRUNC(H124,2)*TRUNC(I124,2),2)</f>
        <v>0</v>
      </c>
    </row>
    <row r="125" spans="1:10" ht="126" customHeight="1" x14ac:dyDescent="0.25">
      <c r="A125" s="96"/>
      <c r="B125" s="96"/>
      <c r="C125" s="96"/>
      <c r="D125" s="121" t="s">
        <v>222</v>
      </c>
      <c r="E125" s="122"/>
      <c r="F125" s="122"/>
      <c r="G125" s="123"/>
      <c r="H125" s="96"/>
      <c r="I125" s="146"/>
      <c r="J125" s="96"/>
    </row>
    <row r="126" spans="1:10" x14ac:dyDescent="0.25">
      <c r="A126" s="150"/>
      <c r="B126" s="150"/>
      <c r="C126" s="150"/>
      <c r="D126" s="99"/>
      <c r="E126" s="98">
        <v>1</v>
      </c>
      <c r="F126" s="98">
        <v>0</v>
      </c>
      <c r="G126" s="98">
        <v>1</v>
      </c>
      <c r="H126" s="150"/>
      <c r="I126" s="151"/>
      <c r="J126" s="150"/>
    </row>
    <row r="127" spans="1:10" x14ac:dyDescent="0.25">
      <c r="A127" s="162"/>
      <c r="B127" s="163" t="s">
        <v>214</v>
      </c>
      <c r="C127" s="164"/>
      <c r="D127" s="165"/>
      <c r="E127" s="166"/>
      <c r="F127" s="164"/>
      <c r="G127" s="167" t="s">
        <v>25</v>
      </c>
      <c r="H127" s="82"/>
      <c r="I127" s="103"/>
      <c r="J127" s="101">
        <f>SUM(J124:J126)</f>
        <v>0</v>
      </c>
    </row>
    <row r="128" spans="1:10" x14ac:dyDescent="0.25">
      <c r="A128" s="100"/>
      <c r="B128" s="168" t="s">
        <v>214</v>
      </c>
      <c r="C128" s="100"/>
      <c r="D128" s="100"/>
      <c r="E128" s="100"/>
      <c r="F128" s="100"/>
      <c r="G128" s="102" t="s">
        <v>26</v>
      </c>
      <c r="H128" s="82"/>
      <c r="I128" s="103"/>
      <c r="J128" s="101">
        <f>+J127+J122+J117+J109</f>
        <v>2975</v>
      </c>
    </row>
    <row r="129" spans="1:11" x14ac:dyDescent="0.25">
      <c r="A129" s="18"/>
      <c r="B129" s="169" t="s">
        <v>214</v>
      </c>
      <c r="C129" s="18"/>
      <c r="D129" s="18"/>
      <c r="E129" s="18"/>
      <c r="F129" s="18"/>
      <c r="G129" s="19" t="s">
        <v>28</v>
      </c>
      <c r="H129" s="20" t="str">
        <f>+IF(AND($J$128&gt;0,LEN(J129)&lt;=0,LEN(I129)&lt;=0),"13 %",IF(AND($J$128&gt;0,J129&gt;0,LEN(I129)&lt;=0),+(J129/$J$128),""))</f>
        <v>13 %</v>
      </c>
      <c r="I129" s="23"/>
      <c r="J129" s="4"/>
    </row>
    <row r="130" spans="1:11" x14ac:dyDescent="0.25">
      <c r="A130" s="6"/>
      <c r="B130" s="170" t="s">
        <v>214</v>
      </c>
      <c r="C130" s="6"/>
      <c r="D130" s="6"/>
      <c r="E130" s="6"/>
      <c r="F130" s="6"/>
      <c r="G130" s="7" t="s">
        <v>29</v>
      </c>
      <c r="H130" s="8" t="str">
        <f>+IF(AND($J$128&gt;0,LEN(J130)&lt;=0,LEN(I130)&lt;=0)," 6 %",IF(AND($J$128&gt;0,J130&gt;0,LEN(I130)&lt;=0),+(J130/$J$128),""))</f>
        <v xml:space="preserve"> 6 %</v>
      </c>
      <c r="I130" s="24"/>
      <c r="J130" s="22"/>
    </row>
    <row r="131" spans="1:11" ht="45" customHeight="1" x14ac:dyDescent="0.25">
      <c r="A131" s="9"/>
      <c r="B131" s="171" t="s">
        <v>214</v>
      </c>
      <c r="C131" s="9"/>
      <c r="D131" s="9"/>
      <c r="E131" s="9"/>
      <c r="F131" s="9"/>
      <c r="G131" s="10" t="s">
        <v>30</v>
      </c>
      <c r="H131" s="11"/>
      <c r="I131" s="12"/>
      <c r="J131" s="21" t="str">
        <f>IF(COUNTA(I7:I127)&lt;34,"hay partidas sin ofertar",IF(AND(LEN(H129)+LEN(H130)&gt;0,LEN(I129)+LEN(I130)&gt;0),"ERROR: revisar % GG-BI incluidos",IF(LEN(I129)+LEN(I130)&gt;0,J128,IF(ROUND(SUM(J128:J130),2)=J128+J129+J130,SUM(J128:J130),"revisar G.G.-B.I. ofertados"))))</f>
        <v>hay partidas sin ofertar</v>
      </c>
    </row>
    <row r="132" spans="1:11" x14ac:dyDescent="0.25">
      <c r="D132" s="13"/>
      <c r="H132" s="1"/>
      <c r="K132" s="14"/>
    </row>
    <row r="133" spans="1:11" ht="30" customHeight="1" x14ac:dyDescent="0.25">
      <c r="A133" s="119" t="s">
        <v>34</v>
      </c>
      <c r="B133" s="119"/>
      <c r="C133" s="119"/>
      <c r="D133" s="119"/>
      <c r="E133" s="119"/>
      <c r="F133" s="119"/>
      <c r="G133" s="119"/>
      <c r="H133" s="119"/>
      <c r="I133" s="119"/>
      <c r="J133" s="119"/>
      <c r="K133" s="172"/>
    </row>
    <row r="134" spans="1:11" ht="30" customHeight="1" x14ac:dyDescent="0.25">
      <c r="A134" s="118" t="s">
        <v>35</v>
      </c>
      <c r="B134" s="118"/>
      <c r="C134" s="118"/>
      <c r="D134" s="118"/>
      <c r="E134" s="118"/>
      <c r="F134" s="118"/>
      <c r="G134" s="118"/>
      <c r="H134" s="118"/>
      <c r="I134" s="118"/>
      <c r="J134" s="118"/>
      <c r="K134" s="173"/>
    </row>
    <row r="135" spans="1:11" ht="48" customHeight="1" x14ac:dyDescent="0.25">
      <c r="A135" s="118" t="s">
        <v>223</v>
      </c>
      <c r="B135" s="118"/>
      <c r="C135" s="118"/>
      <c r="D135" s="118"/>
      <c r="E135" s="118"/>
      <c r="F135" s="118"/>
      <c r="G135" s="118"/>
      <c r="H135" s="118"/>
      <c r="I135" s="118"/>
      <c r="J135" s="118"/>
      <c r="K135" s="173"/>
    </row>
    <row r="136" spans="1:11" x14ac:dyDescent="0.25">
      <c r="A136" s="104"/>
      <c r="B136" s="104"/>
      <c r="C136" s="104"/>
      <c r="D136" s="104"/>
      <c r="E136" s="104"/>
      <c r="F136" s="104"/>
      <c r="G136" s="104"/>
      <c r="H136" s="104"/>
      <c r="I136" s="104"/>
      <c r="J136" s="104"/>
      <c r="K136" s="104"/>
    </row>
    <row r="137" spans="1:11" x14ac:dyDescent="0.25">
      <c r="E137" s="13"/>
      <c r="H137" s="1"/>
      <c r="I137" s="1"/>
      <c r="K137" s="14"/>
    </row>
    <row r="138" spans="1:11" x14ac:dyDescent="0.25">
      <c r="E138" s="13"/>
      <c r="H138" s="1"/>
      <c r="I138" s="1"/>
      <c r="K138" s="14"/>
    </row>
    <row r="139" spans="1:11" x14ac:dyDescent="0.25">
      <c r="E139" s="13"/>
      <c r="H139" s="1"/>
      <c r="I139" s="1"/>
      <c r="K139" s="14"/>
    </row>
    <row r="140" spans="1:11" x14ac:dyDescent="0.25">
      <c r="B140" s="15" t="s">
        <v>31</v>
      </c>
      <c r="D140" s="120"/>
      <c r="E140" s="120"/>
      <c r="F140" s="120"/>
      <c r="G140" s="120"/>
      <c r="H140" s="120"/>
      <c r="J140" s="5"/>
    </row>
    <row r="141" spans="1:11" x14ac:dyDescent="0.25">
      <c r="H141" s="1"/>
      <c r="I141" s="1"/>
      <c r="J141" s="16"/>
    </row>
    <row r="142" spans="1:11" x14ac:dyDescent="0.25">
      <c r="H142" s="1"/>
      <c r="I142" s="1"/>
      <c r="J142" s="1"/>
    </row>
    <row r="143" spans="1:11" ht="50.1" customHeight="1" x14ac:dyDescent="0.25">
      <c r="A143" s="117" t="s">
        <v>32</v>
      </c>
      <c r="B143" s="117"/>
      <c r="C143" s="117"/>
      <c r="D143" s="117"/>
      <c r="E143" s="117"/>
      <c r="F143" s="117"/>
      <c r="G143" s="117"/>
      <c r="H143" s="117"/>
      <c r="I143" s="117"/>
      <c r="J143" s="117"/>
      <c r="K143" s="174"/>
    </row>
  </sheetData>
  <sheetProtection algorithmName="SHA-512" hashValue="9y7ejsqo83KxhsIDA3qIsIulcO04kaaXTBiapc9N+W64T+9A26dqwsg7vwjHcQgRAm3mAOOwmnuKMCPve2Ukfg==" saltValue="E9NcLGWOLAj/t3ZZerkcfA==" spinCount="100000" sheet="1" objects="1" scenarios="1" selectLockedCells="1"/>
  <autoFilter ref="A5:T131" xr:uid="{B6AF573D-BED9-499E-8FCE-A025FFD8B6A5}"/>
  <mergeCells count="78">
    <mergeCell ref="D120:G120"/>
    <mergeCell ref="D123:G123"/>
    <mergeCell ref="D124:G124"/>
    <mergeCell ref="D125:G125"/>
    <mergeCell ref="D112:G112"/>
    <mergeCell ref="D114:G114"/>
    <mergeCell ref="D115:G115"/>
    <mergeCell ref="D118:G118"/>
    <mergeCell ref="D119:G119"/>
    <mergeCell ref="D105:G105"/>
    <mergeCell ref="D106:G106"/>
    <mergeCell ref="D107:G107"/>
    <mergeCell ref="D110:G110"/>
    <mergeCell ref="D111:G111"/>
    <mergeCell ref="D98:G98"/>
    <mergeCell ref="D99:G99"/>
    <mergeCell ref="D101:G101"/>
    <mergeCell ref="D102:G102"/>
    <mergeCell ref="D104:G104"/>
    <mergeCell ref="D41:G41"/>
    <mergeCell ref="D44:G44"/>
    <mergeCell ref="D47:G47"/>
    <mergeCell ref="D50:G50"/>
    <mergeCell ref="D51:G51"/>
    <mergeCell ref="D83:G83"/>
    <mergeCell ref="D87:G87"/>
    <mergeCell ref="D89:G89"/>
    <mergeCell ref="D92:G92"/>
    <mergeCell ref="D93:G93"/>
    <mergeCell ref="D95:G95"/>
    <mergeCell ref="D96:G96"/>
    <mergeCell ref="D86:G86"/>
    <mergeCell ref="D90:G90"/>
    <mergeCell ref="D82:G82"/>
    <mergeCell ref="D63:G63"/>
    <mergeCell ref="D68:G68"/>
    <mergeCell ref="D71:G71"/>
    <mergeCell ref="D72:G72"/>
    <mergeCell ref="D75:G75"/>
    <mergeCell ref="D79:G79"/>
    <mergeCell ref="D64:G64"/>
    <mergeCell ref="D67:G67"/>
    <mergeCell ref="D74:G74"/>
    <mergeCell ref="D78:G78"/>
    <mergeCell ref="D45:G45"/>
    <mergeCell ref="D48:G48"/>
    <mergeCell ref="D53:G53"/>
    <mergeCell ref="D56:G56"/>
    <mergeCell ref="D57:G57"/>
    <mergeCell ref="D59:G59"/>
    <mergeCell ref="D60:G60"/>
    <mergeCell ref="D54:G54"/>
    <mergeCell ref="D42:G42"/>
    <mergeCell ref="D21:G21"/>
    <mergeCell ref="D22:G22"/>
    <mergeCell ref="D26:G26"/>
    <mergeCell ref="D27:G27"/>
    <mergeCell ref="D29:G29"/>
    <mergeCell ref="D30:G30"/>
    <mergeCell ref="D38:G38"/>
    <mergeCell ref="D39:G39"/>
    <mergeCell ref="D32:G32"/>
    <mergeCell ref="D33:G33"/>
    <mergeCell ref="D35:G35"/>
    <mergeCell ref="D36:G36"/>
    <mergeCell ref="D18:G18"/>
    <mergeCell ref="A1:J1"/>
    <mergeCell ref="D6:G6"/>
    <mergeCell ref="D7:G7"/>
    <mergeCell ref="D8:G8"/>
    <mergeCell ref="D17:G17"/>
    <mergeCell ref="D10:G10"/>
    <mergeCell ref="D11:G11"/>
    <mergeCell ref="A143:J143"/>
    <mergeCell ref="A134:J134"/>
    <mergeCell ref="A135:J135"/>
    <mergeCell ref="A133:J133"/>
    <mergeCell ref="D140:H140"/>
  </mergeCells>
  <conditionalFormatting sqref="J129:J130">
    <cfRule type="expression" dxfId="1" priority="1">
      <formula>LEN(I129)+LEN(I130)&gt;0</formula>
    </cfRule>
  </conditionalFormatting>
  <printOptions horizontalCentered="1"/>
  <pageMargins left="0.70866141732283472" right="0.51181102362204722" top="0.74803149606299213" bottom="0.74803149606299213" header="0.31496062992125984" footer="0.31496062992125984"/>
  <pageSetup paperSize="9" scale="84" fitToHeight="25" orientation="portrait" r:id="rId1"/>
  <headerFooter>
    <oddFooter>&amp;R&amp;P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29A47F-F6F2-4625-8E1E-3D6F371A8C1E}">
  <dimension ref="A3:J84"/>
  <sheetViews>
    <sheetView workbookViewId="0">
      <pane ySplit="6" topLeftCell="A7" activePane="bottomLeft" state="frozen"/>
      <selection pane="bottomLeft"/>
    </sheetView>
  </sheetViews>
  <sheetFormatPr baseColWidth="10" defaultRowHeight="15" x14ac:dyDescent="0.25"/>
  <cols>
    <col min="1" max="1" width="11.42578125" style="1"/>
    <col min="2" max="2" width="8.7109375" style="1" customWidth="1"/>
    <col min="3" max="3" width="5.7109375" style="1" customWidth="1"/>
    <col min="4" max="4" width="20.7109375" style="1" customWidth="1"/>
    <col min="5" max="5" width="14.85546875" style="1" customWidth="1"/>
    <col min="6" max="6" width="11.42578125" style="1"/>
    <col min="7" max="7" width="15.7109375" style="1" customWidth="1"/>
    <col min="8" max="8" width="23.5703125" style="1" customWidth="1"/>
    <col min="9" max="16384" width="11.42578125" style="1"/>
  </cols>
  <sheetData>
    <row r="3" spans="1:10" ht="18.75" x14ac:dyDescent="0.3">
      <c r="A3" s="40" t="s">
        <v>56</v>
      </c>
    </row>
    <row r="4" spans="1:10" ht="18.75" x14ac:dyDescent="0.3">
      <c r="A4" s="40"/>
    </row>
    <row r="5" spans="1:10" x14ac:dyDescent="0.25">
      <c r="F5" s="41" t="s">
        <v>6</v>
      </c>
      <c r="G5" s="42" t="s">
        <v>7</v>
      </c>
      <c r="H5" s="43"/>
      <c r="I5" s="17"/>
      <c r="J5" s="17"/>
    </row>
    <row r="6" spans="1:10" ht="15" customHeight="1" x14ac:dyDescent="0.25">
      <c r="A6" s="85" t="s">
        <v>224</v>
      </c>
      <c r="B6" s="85" t="s">
        <v>12</v>
      </c>
      <c r="C6" s="85" t="s">
        <v>15</v>
      </c>
      <c r="D6" s="44" t="s">
        <v>199</v>
      </c>
      <c r="E6" s="45"/>
      <c r="F6" s="46">
        <v>1</v>
      </c>
      <c r="G6" s="47">
        <v>2500</v>
      </c>
      <c r="H6" s="48"/>
      <c r="I6" s="17"/>
      <c r="J6" s="17"/>
    </row>
    <row r="7" spans="1:10" x14ac:dyDescent="0.25">
      <c r="A7" s="17"/>
      <c r="B7" s="17"/>
      <c r="C7" s="17"/>
      <c r="D7" s="17"/>
      <c r="E7" s="17"/>
      <c r="F7" s="17"/>
      <c r="G7" s="17"/>
      <c r="H7" s="17"/>
      <c r="I7" s="17"/>
      <c r="J7" s="17"/>
    </row>
    <row r="9" spans="1:10" ht="18.75" x14ac:dyDescent="0.3">
      <c r="A9" s="40" t="s">
        <v>57</v>
      </c>
      <c r="B9" s="40" t="s">
        <v>58</v>
      </c>
    </row>
    <row r="11" spans="1:10" x14ac:dyDescent="0.25">
      <c r="B11" s="49" t="s">
        <v>59</v>
      </c>
    </row>
    <row r="13" spans="1:10" x14ac:dyDescent="0.25">
      <c r="B13" s="17"/>
      <c r="C13" s="17"/>
      <c r="D13" s="17"/>
      <c r="F13" s="50" t="s">
        <v>6</v>
      </c>
      <c r="G13" s="51" t="s">
        <v>7</v>
      </c>
      <c r="H13" s="52" t="s">
        <v>8</v>
      </c>
    </row>
    <row r="14" spans="1:10" ht="15" customHeight="1" x14ac:dyDescent="0.25">
      <c r="B14" s="18"/>
      <c r="C14" s="18"/>
      <c r="D14" s="136" t="s">
        <v>28</v>
      </c>
      <c r="E14" s="137"/>
      <c r="F14" s="53" t="s">
        <v>60</v>
      </c>
      <c r="G14" s="54"/>
      <c r="H14" s="55" t="s">
        <v>61</v>
      </c>
    </row>
    <row r="15" spans="1:10" ht="15" customHeight="1" x14ac:dyDescent="0.25">
      <c r="B15" s="18"/>
      <c r="C15" s="18"/>
      <c r="D15" s="136" t="s">
        <v>29</v>
      </c>
      <c r="E15" s="137"/>
      <c r="F15" s="53" t="s">
        <v>62</v>
      </c>
      <c r="G15" s="56"/>
      <c r="H15" s="57" t="s">
        <v>61</v>
      </c>
    </row>
    <row r="16" spans="1:10" x14ac:dyDescent="0.25">
      <c r="B16" s="17"/>
      <c r="C16" s="17"/>
      <c r="D16" s="17"/>
    </row>
    <row r="17" spans="1:10" x14ac:dyDescent="0.25">
      <c r="B17" s="1" t="s">
        <v>63</v>
      </c>
    </row>
    <row r="19" spans="1:10" x14ac:dyDescent="0.25">
      <c r="F19" s="50" t="s">
        <v>6</v>
      </c>
      <c r="G19" s="51" t="s">
        <v>7</v>
      </c>
      <c r="H19" s="58" t="s">
        <v>8</v>
      </c>
    </row>
    <row r="20" spans="1:10" x14ac:dyDescent="0.25">
      <c r="A20" s="59" t="str">
        <f>A6</f>
        <v>01.26</v>
      </c>
      <c r="B20" s="46" t="str">
        <f>$B$6</f>
        <v>Partida</v>
      </c>
      <c r="C20" s="46" t="str">
        <f>$C$6</f>
        <v>PA</v>
      </c>
      <c r="D20" s="60" t="str">
        <f>$D$6</f>
        <v>INFRAESTRUCTURAS Y MODIFICACIONES (#)</v>
      </c>
      <c r="E20" s="61"/>
      <c r="F20" s="46">
        <f>$F$6</f>
        <v>1</v>
      </c>
      <c r="G20" s="47">
        <f>+ROUND(ROUND($G$6,2)*1.19,2)</f>
        <v>2975</v>
      </c>
      <c r="H20" s="47">
        <f>+ROUND(+F20*ROUND(G20,2),2)</f>
        <v>2975</v>
      </c>
    </row>
    <row r="24" spans="1:10" ht="18.75" x14ac:dyDescent="0.3">
      <c r="A24" s="40" t="s">
        <v>64</v>
      </c>
      <c r="B24" s="40" t="s">
        <v>65</v>
      </c>
    </row>
    <row r="26" spans="1:10" x14ac:dyDescent="0.25">
      <c r="B26" s="49" t="s">
        <v>66</v>
      </c>
    </row>
    <row r="28" spans="1:10" x14ac:dyDescent="0.25">
      <c r="F28" s="50" t="s">
        <v>6</v>
      </c>
      <c r="G28" s="51" t="s">
        <v>7</v>
      </c>
      <c r="H28" s="52" t="s">
        <v>8</v>
      </c>
    </row>
    <row r="29" spans="1:10" ht="15" customHeight="1" x14ac:dyDescent="0.25">
      <c r="B29" s="18"/>
      <c r="C29" s="18"/>
      <c r="D29" s="136" t="s">
        <v>28</v>
      </c>
      <c r="E29" s="137"/>
      <c r="F29" s="62" t="s">
        <v>67</v>
      </c>
      <c r="G29" s="54"/>
      <c r="H29" s="55" t="s">
        <v>68</v>
      </c>
    </row>
    <row r="30" spans="1:10" ht="15" customHeight="1" x14ac:dyDescent="0.25">
      <c r="B30" s="18"/>
      <c r="C30" s="18"/>
      <c r="D30" s="136" t="s">
        <v>29</v>
      </c>
      <c r="E30" s="137"/>
      <c r="F30" s="62" t="s">
        <v>69</v>
      </c>
      <c r="G30" s="56"/>
      <c r="H30" s="57" t="s">
        <v>70</v>
      </c>
    </row>
    <row r="31" spans="1:10" x14ac:dyDescent="0.25">
      <c r="A31" s="63"/>
      <c r="B31" s="63"/>
      <c r="C31" s="63"/>
      <c r="D31" s="63"/>
      <c r="E31" s="64"/>
      <c r="F31" s="65"/>
      <c r="G31" s="66"/>
      <c r="H31" s="67"/>
      <c r="I31" s="34"/>
      <c r="J31" s="34"/>
    </row>
    <row r="32" spans="1:10" x14ac:dyDescent="0.25">
      <c r="A32" s="63"/>
      <c r="B32" s="68" t="s">
        <v>71</v>
      </c>
      <c r="C32" s="63"/>
      <c r="D32" s="63"/>
      <c r="E32" s="64"/>
      <c r="F32" s="65"/>
      <c r="G32" s="66"/>
      <c r="H32" s="67"/>
      <c r="I32" s="34"/>
      <c r="J32" s="34"/>
    </row>
    <row r="34" spans="1:8" x14ac:dyDescent="0.25">
      <c r="B34" s="1" t="s">
        <v>72</v>
      </c>
    </row>
    <row r="36" spans="1:8" x14ac:dyDescent="0.25">
      <c r="F36" s="50" t="s">
        <v>6</v>
      </c>
      <c r="G36" s="51" t="s">
        <v>7</v>
      </c>
      <c r="H36" s="58" t="s">
        <v>8</v>
      </c>
    </row>
    <row r="37" spans="1:8" x14ac:dyDescent="0.25">
      <c r="A37" s="59" t="str">
        <f>+A6</f>
        <v>01.26</v>
      </c>
      <c r="B37" s="46" t="str">
        <f>$B$6</f>
        <v>Partida</v>
      </c>
      <c r="C37" s="46" t="str">
        <f>$C$6</f>
        <v>PA</v>
      </c>
      <c r="D37" s="60" t="str">
        <f>$D$6</f>
        <v>INFRAESTRUCTURAS Y MODIFICACIONES (#)</v>
      </c>
      <c r="E37" s="61"/>
      <c r="F37" s="46">
        <f>$F$6</f>
        <v>1</v>
      </c>
      <c r="G37" s="47">
        <f>+ROUND($G$6,2)</f>
        <v>2500</v>
      </c>
      <c r="H37" s="47">
        <f>+ROUND(+F37*ROUND(G37,2),2)</f>
        <v>2500</v>
      </c>
    </row>
    <row r="41" spans="1:8" ht="18.75" x14ac:dyDescent="0.3">
      <c r="A41" s="40" t="s">
        <v>73</v>
      </c>
      <c r="B41" s="40" t="s">
        <v>74</v>
      </c>
    </row>
    <row r="43" spans="1:8" x14ac:dyDescent="0.25">
      <c r="B43" s="49" t="s">
        <v>75</v>
      </c>
    </row>
    <row r="46" spans="1:8" x14ac:dyDescent="0.25">
      <c r="F46" s="50" t="s">
        <v>6</v>
      </c>
      <c r="G46" s="51" t="s">
        <v>7</v>
      </c>
      <c r="H46" s="52" t="s">
        <v>8</v>
      </c>
    </row>
    <row r="47" spans="1:8" ht="15" customHeight="1" x14ac:dyDescent="0.25">
      <c r="B47" s="18"/>
      <c r="C47" s="18"/>
      <c r="D47" s="136" t="s">
        <v>28</v>
      </c>
      <c r="E47" s="137"/>
      <c r="F47" s="62"/>
      <c r="G47" s="69" t="s">
        <v>76</v>
      </c>
      <c r="H47" s="55" t="s">
        <v>61</v>
      </c>
    </row>
    <row r="48" spans="1:8" ht="15" customHeight="1" x14ac:dyDescent="0.25">
      <c r="B48" s="18"/>
      <c r="C48" s="18"/>
      <c r="D48" s="136" t="s">
        <v>29</v>
      </c>
      <c r="E48" s="137"/>
      <c r="F48" s="62"/>
      <c r="G48" s="70" t="s">
        <v>77</v>
      </c>
      <c r="H48" s="57" t="s">
        <v>61</v>
      </c>
    </row>
    <row r="50" spans="1:10" x14ac:dyDescent="0.25">
      <c r="A50" s="1" t="s">
        <v>78</v>
      </c>
    </row>
    <row r="52" spans="1:10" x14ac:dyDescent="0.25">
      <c r="F52" s="50" t="s">
        <v>6</v>
      </c>
      <c r="G52" s="51" t="s">
        <v>7</v>
      </c>
      <c r="H52" s="58" t="s">
        <v>8</v>
      </c>
    </row>
    <row r="53" spans="1:10" x14ac:dyDescent="0.25">
      <c r="A53" s="59" t="str">
        <f>+A6</f>
        <v>01.26</v>
      </c>
      <c r="B53" s="46" t="str">
        <f>$B$6</f>
        <v>Partida</v>
      </c>
      <c r="C53" s="46" t="str">
        <f>$C$6</f>
        <v>PA</v>
      </c>
      <c r="D53" s="60" t="str">
        <f>$D$6</f>
        <v>INFRAESTRUCTURAS Y MODIFICACIONES (#)</v>
      </c>
      <c r="E53" s="61"/>
      <c r="F53" s="46">
        <f>$F$6</f>
        <v>1</v>
      </c>
      <c r="G53" s="71" t="str">
        <f>+$G$6&amp;" + XX % + YY %"</f>
        <v>2500 + XX % + YY %</v>
      </c>
      <c r="H53" s="72" t="str">
        <f>+$G$6&amp;" + XX % + YY %  *  CanPres"</f>
        <v>2500 + XX % + YY %  *  CanPres</v>
      </c>
    </row>
    <row r="58" spans="1:10" ht="23.25" x14ac:dyDescent="0.35">
      <c r="A58" s="73" t="s">
        <v>79</v>
      </c>
    </row>
    <row r="60" spans="1:10" x14ac:dyDescent="0.25">
      <c r="B60" s="1" t="s">
        <v>80</v>
      </c>
    </row>
    <row r="63" spans="1:10" x14ac:dyDescent="0.25">
      <c r="F63" s="50" t="s">
        <v>6</v>
      </c>
      <c r="G63" s="51" t="s">
        <v>7</v>
      </c>
      <c r="H63" s="52" t="s">
        <v>8</v>
      </c>
    </row>
    <row r="64" spans="1:10" x14ac:dyDescent="0.25">
      <c r="B64" s="18"/>
      <c r="C64" s="18"/>
      <c r="D64" s="136" t="s">
        <v>28</v>
      </c>
      <c r="E64" s="137"/>
      <c r="F64" s="62"/>
      <c r="G64" s="74">
        <v>0.1</v>
      </c>
      <c r="H64" s="55"/>
      <c r="J64" s="16"/>
    </row>
    <row r="65" spans="1:10" x14ac:dyDescent="0.25">
      <c r="B65" s="18"/>
      <c r="C65" s="18"/>
      <c r="D65" s="136" t="s">
        <v>29</v>
      </c>
      <c r="E65" s="137"/>
      <c r="F65" s="62"/>
      <c r="G65" s="75">
        <v>0.05</v>
      </c>
      <c r="H65" s="57"/>
    </row>
    <row r="67" spans="1:10" x14ac:dyDescent="0.25">
      <c r="A67" s="1" t="s">
        <v>81</v>
      </c>
    </row>
    <row r="69" spans="1:10" x14ac:dyDescent="0.25">
      <c r="F69" s="50" t="s">
        <v>6</v>
      </c>
      <c r="G69" s="51" t="s">
        <v>7</v>
      </c>
      <c r="H69" s="58" t="s">
        <v>8</v>
      </c>
    </row>
    <row r="70" spans="1:10" x14ac:dyDescent="0.25">
      <c r="A70" s="59" t="str">
        <f>A6</f>
        <v>01.26</v>
      </c>
      <c r="B70" s="46" t="str">
        <f>$B$6</f>
        <v>Partida</v>
      </c>
      <c r="C70" s="46" t="str">
        <f>$C$6</f>
        <v>PA</v>
      </c>
      <c r="D70" s="60" t="str">
        <f>$D$6</f>
        <v>INFRAESTRUCTURAS Y MODIFICACIONES (#)</v>
      </c>
      <c r="E70" s="61"/>
      <c r="F70" s="76">
        <f>$F$6</f>
        <v>1</v>
      </c>
      <c r="G70" s="77">
        <f>+$G$6*(1+$G$64+$G$65)</f>
        <v>2875.0000000000005</v>
      </c>
      <c r="H70" s="78">
        <f t="shared" ref="H70" si="0">+ROUND(+F70*ROUND(G70,2),2)</f>
        <v>2875</v>
      </c>
      <c r="J70" s="79" t="str">
        <f>+ROUND($G$70,2)&amp;" = "&amp;ROUND(G6,2)&amp;" + "&amp;100*$G$64&amp;" % G.G. + "&amp;100*$G$65&amp;" % B.I."</f>
        <v>2875 = 2500 + 10 % G.G. + 5 % B.I.</v>
      </c>
    </row>
    <row r="71" spans="1:10" x14ac:dyDescent="0.25">
      <c r="J71" s="79"/>
    </row>
    <row r="74" spans="1:10" x14ac:dyDescent="0.25">
      <c r="A74" s="49" t="s">
        <v>82</v>
      </c>
    </row>
    <row r="75" spans="1:10" x14ac:dyDescent="0.25">
      <c r="A75" s="49"/>
    </row>
    <row r="76" spans="1:10" x14ac:dyDescent="0.25">
      <c r="A76" s="80" t="s">
        <v>83</v>
      </c>
    </row>
    <row r="77" spans="1:10" x14ac:dyDescent="0.25">
      <c r="A77" s="80" t="s">
        <v>84</v>
      </c>
    </row>
    <row r="78" spans="1:10" x14ac:dyDescent="0.25">
      <c r="A78" s="80" t="s">
        <v>85</v>
      </c>
    </row>
    <row r="79" spans="1:10" x14ac:dyDescent="0.25">
      <c r="A79" s="80" t="s">
        <v>86</v>
      </c>
    </row>
    <row r="82" spans="4:7" x14ac:dyDescent="0.25">
      <c r="D82" s="2" t="s">
        <v>87</v>
      </c>
      <c r="E82" s="3" t="s">
        <v>11</v>
      </c>
      <c r="F82" s="54">
        <v>0.01</v>
      </c>
      <c r="G82" s="86">
        <v>15345.29</v>
      </c>
    </row>
    <row r="83" spans="4:7" x14ac:dyDescent="0.25">
      <c r="D83" s="7" t="s">
        <v>88</v>
      </c>
      <c r="E83" s="8">
        <v>5.9964006897887688E-2</v>
      </c>
      <c r="F83" s="56"/>
      <c r="G83" s="87" t="s">
        <v>89</v>
      </c>
    </row>
    <row r="84" spans="4:7" ht="22.5" x14ac:dyDescent="0.25">
      <c r="D84" s="81" t="s">
        <v>90</v>
      </c>
      <c r="E84" s="82"/>
      <c r="F84" s="83"/>
      <c r="G84" s="84" t="s">
        <v>91</v>
      </c>
    </row>
  </sheetData>
  <sheetProtection algorithmName="SHA-512" hashValue="yXz1D1I1uIOIGrHa4uCV33f2yO2xb5zG9D7bC4PLJbBGFGQVUaEihRKWRc1386k8mmhbq3o6z1gM1kblmjNwGg==" saltValue="+mcpGHbEEoxB8IDAFnSahg==" spinCount="100000" sheet="1" objects="1" scenarios="1" selectLockedCells="1" selectUnlockedCells="1"/>
  <mergeCells count="8">
    <mergeCell ref="D64:E64"/>
    <mergeCell ref="D65:E65"/>
    <mergeCell ref="D14:E14"/>
    <mergeCell ref="D15:E15"/>
    <mergeCell ref="D29:E29"/>
    <mergeCell ref="D30:E30"/>
    <mergeCell ref="D47:E47"/>
    <mergeCell ref="D48:E48"/>
  </mergeCells>
  <conditionalFormatting sqref="G82:G83">
    <cfRule type="expression" dxfId="0" priority="1">
      <formula>LEN(F82)+LEN(F83)&gt;0</formula>
    </cfRule>
  </conditionalFormatting>
  <pageMargins left="0.7" right="0.7" top="0.75" bottom="0.75" header="0.3" footer="0.3"/>
  <pageSetup paperSize="9" orientation="portrait" r:id="rId1"/>
  <ignoredErrors>
    <ignoredError sqref="F14:F15"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Anexo I pag 1 oferta</vt:lpstr>
      <vt:lpstr>Anexo I Tabla Desglose Precio</vt:lpstr>
      <vt:lpstr>COMO OFERTAR PARTIDAS FIJAS</vt:lpstr>
      <vt:lpstr>'Anexo I pag 1 oferta'!Área_de_impresión</vt:lpstr>
      <vt:lpstr>'Anexo I Tabla Desglose Precio'!Área_de_impresión</vt:lpstr>
      <vt:lpstr>'COMO OFERTAR PARTIDAS FIJAS'!Área_de_impresión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2026-04-15T16:30:55Z</cp:lastPrinted>
  <dcterms:created xsi:type="dcterms:W3CDTF">2026-02-18T12:05:34Z</dcterms:created>
  <dcterms:modified xsi:type="dcterms:W3CDTF">2026-04-15T16:35:01Z</dcterms:modified>
</cp:coreProperties>
</file>