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1188_ObraClimaTenerife_MBA-RRJ\"/>
    </mc:Choice>
  </mc:AlternateContent>
  <xr:revisionPtr revIDLastSave="0" documentId="8_{50521EAD-E57F-4D89-A8B4-7579C21EE184}" xr6:coauthVersionLast="36" xr6:coauthVersionMax="36" xr10:uidLastSave="{00000000-0000-0000-0000-000000000000}"/>
  <bookViews>
    <workbookView xWindow="0" yWindow="0" windowWidth="26160" windowHeight="10125" xr2:uid="{F68FF14D-B592-49D2-BE66-06A19E86D1A6}"/>
  </bookViews>
  <sheets>
    <sheet name="Anexo I pag 1 oferta" sheetId="11" r:id="rId1"/>
    <sheet name="Anexo I Tabla Desglose Precio" sheetId="5" r:id="rId2"/>
    <sheet name="COMO OFERTAR PARTIDAS FIJAS" sheetId="12" r:id="rId3"/>
  </sheets>
  <definedNames>
    <definedName name="_xlnm._FilterDatabase" localSheetId="1" hidden="1">'Anexo I Tabla Desglose Precio'!$A$5:$K$71</definedName>
    <definedName name="_xlnm.Print_Area" localSheetId="0">'Anexo I pag 1 oferta'!$A$3:$J$48</definedName>
    <definedName name="_xlnm.Print_Area" localSheetId="1">'Anexo I Tabla Desglose Precio'!#REF!</definedName>
    <definedName name="_xlnm.Print_Area" localSheetId="2">'COMO OFERTAR PARTIDAS FIJAS'!$A$1</definedName>
    <definedName name="_xlnm.Print_Titles" localSheetId="1">'Anexo I Tabla Desglose Precio'!#REF!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5" i="5" l="1"/>
  <c r="J61" i="5"/>
  <c r="J63" i="5" s="1"/>
  <c r="J57" i="5"/>
  <c r="J53" i="5"/>
  <c r="J51" i="5"/>
  <c r="J49" i="5"/>
  <c r="J47" i="5"/>
  <c r="J43" i="5"/>
  <c r="J41" i="5"/>
  <c r="J39" i="5"/>
  <c r="J37" i="5"/>
  <c r="J35" i="5"/>
  <c r="J32" i="5"/>
  <c r="J29" i="5"/>
  <c r="J26" i="5"/>
  <c r="J24" i="5"/>
  <c r="J22" i="5"/>
  <c r="J20" i="5"/>
  <c r="J18" i="5"/>
  <c r="J16" i="5"/>
  <c r="J14" i="5"/>
  <c r="J12" i="5"/>
  <c r="J10" i="5"/>
  <c r="J8" i="5"/>
  <c r="J67" i="5" l="1"/>
  <c r="J59" i="5"/>
  <c r="G66" i="12"/>
  <c r="J66" i="12" s="1"/>
  <c r="F66" i="12"/>
  <c r="D66" i="12"/>
  <c r="C66" i="12"/>
  <c r="B66" i="12"/>
  <c r="A66" i="12"/>
  <c r="H50" i="12"/>
  <c r="G50" i="12"/>
  <c r="F50" i="12"/>
  <c r="D50" i="12"/>
  <c r="C50" i="12"/>
  <c r="B50" i="12"/>
  <c r="A50" i="12"/>
  <c r="G35" i="12"/>
  <c r="F35" i="12"/>
  <c r="D35" i="12"/>
  <c r="C35" i="12"/>
  <c r="B35" i="12"/>
  <c r="A35" i="12"/>
  <c r="G19" i="12"/>
  <c r="H19" i="12" s="1"/>
  <c r="F19" i="12"/>
  <c r="D19" i="12"/>
  <c r="C19" i="12"/>
  <c r="B19" i="12"/>
  <c r="A19" i="12"/>
  <c r="H35" i="12" l="1"/>
  <c r="H66" i="12"/>
  <c r="I45" i="5" l="1"/>
  <c r="J45" i="5" l="1"/>
  <c r="J55" i="5" l="1"/>
  <c r="J68" i="5" l="1"/>
  <c r="H70" i="5" l="1"/>
  <c r="H69" i="5"/>
  <c r="J71" i="5" s="1"/>
  <c r="B26" i="11" s="1"/>
</calcChain>
</file>

<file path=xl/sharedStrings.xml><?xml version="1.0" encoding="utf-8"?>
<sst xmlns="http://schemas.openxmlformats.org/spreadsheetml/2006/main" count="284" uniqueCount="179">
  <si>
    <t>Código</t>
  </si>
  <si>
    <t>Nat</t>
  </si>
  <si>
    <t>Ud</t>
  </si>
  <si>
    <t>Resumen</t>
  </si>
  <si>
    <t>Longitud</t>
  </si>
  <si>
    <t>Cantidad</t>
  </si>
  <si>
    <t>CanPres</t>
  </si>
  <si>
    <t>Pres</t>
  </si>
  <si>
    <t>ImpPres</t>
  </si>
  <si>
    <t>01</t>
  </si>
  <si>
    <t>Capítulo</t>
  </si>
  <si>
    <t/>
  </si>
  <si>
    <t>Partida</t>
  </si>
  <si>
    <t>M2</t>
  </si>
  <si>
    <t>UD</t>
  </si>
  <si>
    <t>Total 01.01</t>
  </si>
  <si>
    <t>PA</t>
  </si>
  <si>
    <t>Total 01.02</t>
  </si>
  <si>
    <t>Total 01.03</t>
  </si>
  <si>
    <t>Total 01.04</t>
  </si>
  <si>
    <t>CLIMATIZACION</t>
  </si>
  <si>
    <t>CONTROL DE CALIDAD</t>
  </si>
  <si>
    <t>SEGURIDAD Y SALUD</t>
  </si>
  <si>
    <t>01_01</t>
  </si>
  <si>
    <t>01_01_01</t>
  </si>
  <si>
    <t>01_02</t>
  </si>
  <si>
    <t>01_02_01</t>
  </si>
  <si>
    <t>01_03</t>
  </si>
  <si>
    <t>01_03_01</t>
  </si>
  <si>
    <t>01_04</t>
  </si>
  <si>
    <t>01_04_01</t>
  </si>
  <si>
    <t>PRESUPUESTO EJECUCION CONTRATA/IMPORTE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</si>
  <si>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</si>
  <si>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</si>
  <si>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</si>
  <si>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</si>
  <si>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</si>
  <si>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</si>
  <si>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</si>
  <si>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</si>
  <si>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</si>
  <si>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</si>
  <si>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</si>
  <si>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</si>
  <si>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</si>
  <si>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</si>
  <si>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</si>
  <si>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</si>
  <si>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</si>
  <si>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</si>
  <si>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</si>
  <si>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</si>
  <si>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</si>
  <si>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</si>
  <si>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</si>
  <si>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</si>
  <si>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</si>
  <si>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ImpPres (*)</t>
  </si>
  <si>
    <t>t</t>
  </si>
  <si>
    <t xml:space="preserve">	PRESUPUESTO EJECUCION MATERIAL</t>
  </si>
  <si>
    <t>HAY TRES FORMAS DE OFERTAR LAS PARTIDAS FIJAS, QUE APARECEN EN AZUL Y SON, en este expediente, según mediciones:</t>
  </si>
  <si>
    <t>1)</t>
  </si>
  <si>
    <t>PARTIDAS FIJAS CON GASTOS GENERALES (13 %) Y BENEFICIO INDUSTRIAL (6 %) INCLUIDOS EN CADA PARTIDA</t>
  </si>
  <si>
    <t xml:space="preserve">No se detalla NINGUN importe en G.G.-B.I. (AUTOMATICAMENTE se asume por defecto GG 13%- BI 6%) </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</si>
  <si>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</si>
  <si>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t>13 %</t>
  </si>
  <si>
    <t>SIN IMPORTE</t>
  </si>
  <si>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</si>
  <si>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</si>
  <si>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</si>
  <si>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</si>
  <si>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</si>
  <si>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</si>
  <si>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</si>
  <si>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</si>
  <si>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</si>
  <si>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</si>
  <si>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</si>
  <si>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</si>
  <si>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</si>
  <si>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</si>
  <si>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</si>
  <si>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</si>
  <si>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</si>
  <si>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</si>
  <si>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</si>
  <si>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</si>
  <si>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</si>
  <si>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MUY IMPORTANTE:</t>
  </si>
  <si>
    <t>SI SE INCLUYEN EN CADA PARTIDA UNOS PORCENTAJES DIFERENTES AL 13 % GASTOS GENERALES Y/O 6 % BENEFICIO INDUSTRIAL</t>
  </si>
  <si>
    <r>
      <t xml:space="preserve">DEBEN CUMPLIMENTARSE </t>
    </r>
    <r>
      <rPr>
        <b/>
        <sz val="11"/>
        <color rgb="FFFF0000"/>
        <rFont val="Calibri"/>
        <family val="2"/>
        <scheme val="minor"/>
      </rPr>
      <t>LOS DOS PORCENTAJES</t>
    </r>
    <r>
      <rPr>
        <b/>
        <sz val="11"/>
        <rFont val="Calibri"/>
        <family val="2"/>
        <scheme val="minor"/>
      </rPr>
      <t xml:space="preserve"> UTILIZADOS </t>
    </r>
    <r>
      <rPr>
        <b/>
        <sz val="11"/>
        <color rgb="FFFF0000"/>
        <rFont val="Calibri"/>
        <family val="2"/>
        <scheme val="minor"/>
      </rPr>
      <t>EN CELDAS VERDES</t>
    </r>
    <r>
      <rPr>
        <b/>
        <sz val="11"/>
        <rFont val="Calibri"/>
        <family val="2"/>
        <scheme val="minor"/>
      </rPr>
      <t xml:space="preserve"> CORRESPONDIENTES (AUNQUE ALGUNO </t>
    </r>
  </si>
  <si>
    <t>DE ELLOS SEA COINCIDENTE CON  LOS INDICADOS), SI NO SE CUMPLIMENTAN LOS DOS % EL CALCULO DE LA PARTIDA FIJA NO SERA CORRECTO</t>
  </si>
  <si>
    <t>y el TOTAL OFERTA mostraría un mensaje de error.</t>
  </si>
  <si>
    <t>Gastos Generales xx % (a)</t>
  </si>
  <si>
    <t>Beneficio Industrial yy % (b)</t>
  </si>
  <si>
    <t>importe BI</t>
  </si>
  <si>
    <t>PRESUPUESTO EJECUCIÓN CONTRATA / TOTAL OFERTA</t>
  </si>
  <si>
    <t>ERROR: revisar % GG-BI incluidos</t>
  </si>
  <si>
    <t>S-01188-2026 - Adecuación instalación climatización de UI RNE Tenerife</t>
  </si>
  <si>
    <t>__N__</t>
  </si>
  <si>
    <t>LOTE ÚNICO</t>
  </si>
  <si>
    <t>DESMONTAJE INSTALACIÓN CLIMATIZACIÓN</t>
  </si>
  <si>
    <t>Ud. Desmontaje instalación climatización existente en zona de actuación, incluyendo todos los elementos que la forman (2 unidades rooftop, 1 enfriadora Daikin, tuberías, fancoils, válvulas,...). Incluso traslado de material a punto limpio correspondiente. incluyendo: achatarramiento, traslado y gestión de residuos adecuados a normativa relacionada con los distintos materiales a retirar. SE DESMONTARÁ LA INSTALACIÓN DE CLIMATIZACIÓN ACTUAL, DESDE LA ENFRIADORA DAIKIN UBICADA EN CUBIERTA HASTA LA UNIDADES TERMINALES (fancoils), INCLUYENDO TODO, INCLUSO EL TRAZADO DE TUBERÍA DE AGUA.</t>
  </si>
  <si>
    <t>01_01_02</t>
  </si>
  <si>
    <t>ROOF TOP</t>
  </si>
  <si>
    <t>Ud. Suministro, colocación y montaje de Unidad Roof Top marca BAXI-HITECSA, modelo KuNBi 38i, con las siguientes prestaciones:                                                                                                                                                                                                                    
-Caudal nominal 7.500 m3/h.                                                                                                               
-Presión disponible: 300 Pa.                                                      
-Filtración clase G4+F7.                                                                                                                             
-Potencia térmica frigorífica frío/calor: 37,4/36,9 kW
-Control integrado para funcionamiento por temperatura y humedad, calidad del aire.      
-Tarjeta de comunicaciones modbus. 
-Tratamiento anticorrosivo para batería interior y exterior. Máximo nivel de anticorrosión.                                                         
Incluye regulación y puesta en marcha una vez instalado.            
Recuperador de calor frigorífico, con free-cooling entálpico y ventiladores radiales plug-fan en impulsión y en retorno. Aporte de aire exterior con recuperador. Ventilador de Retorno con Compuertas,   
Incluso todo aquel manterial que sea necesario para su correcto funcionamiento. Incluso puesta en marcha por fabricante del equipo.</t>
  </si>
  <si>
    <t>01_01_03</t>
  </si>
  <si>
    <t>ROOF TOP - ELECTRICIDAD</t>
  </si>
  <si>
    <t>Ud. Electricidad para roof top, compuesta por:
- Instalación y suministro de acometidas desde el cuadro general de climatización hasta cada equipo, de sección adecuada a la protección instalada en cuadro de clima actual, bajo tubo de acero con manguera de 0.6/1 kV. de polietileno reticulado con la sección correspondiente a la potencia necesaria, con p.p. de cajas estancas, manguitos de unión para tubo, tornillos, tacos, etc.  (Aproximadamente 40 ml). 
Ml. de cable libre de halógenos RZ1-K 1kV 5x10 mm2, con parte proporcional de tubo de protección en PVC DN50.
Suministro e instalación de protección eléctrica diferencial trifásica de amperaje adecuado a la potencia del equipo, sensibilidad 300 mA, tipo A y magnetotérmica trifásica de amperaje adecuado a la potencia del equipo, curva C. en cuadro de clima existente. 
Conexionada a través de interruptor de seguridad . Adaptación y suministro en el cuadro general de los elementos correspondientes de protección magnetotérmica diferencial (de línea).
- Conexionado de alimentación, incluso pruebas, modificaciones, ajustes y puesta en marcha.
Incluso tubo de protección de cable eléctrico, con fijación adecuada. Medida la ud instalada, probada y funcionando.</t>
  </si>
  <si>
    <t>01_01_04</t>
  </si>
  <si>
    <t>ROOF TOP - ADAPTACIÓN BANCADA</t>
  </si>
  <si>
    <t>Ud. Modificación bancada para roof top, con realización de trabajos según necesidades. Las dimensiones serán las correctas para un perfecto apoyo del equipo. Instalación de todo aquello necesario para el correcto apoyo del equipo en cubierta. Repaso de pintura, apoyos, antivibratorios,.... Incluso material complementario, pequeño material, mano de obra de colocación e instalación.  Medida la unidad instalada.</t>
  </si>
  <si>
    <t>01_01_05</t>
  </si>
  <si>
    <t>CONDUCTO DE CHAPA ACERO GALVANIZADA</t>
  </si>
  <si>
    <t>M2 de conducto de chapa de acero galvanizado en caliente de 0,8 mm., aislado interiormente, con unión de piezas embridada y estanqueidad clase B2. Incluye parte proporcional de piezas especiales, viseras para las conexiones de aire exterior y soportería de apoyo en suelo.</t>
  </si>
  <si>
    <t>01_01_06</t>
  </si>
  <si>
    <t>COMPUERTA REGULACIÓN AIRE DN150</t>
  </si>
  <si>
    <t>Suministro e instalación de mariposa de regulación DN150 para difusor circular, y equilibrado de caudal en los difusores una vez puesto en marcha los equipos de climatización.</t>
  </si>
  <si>
    <t>01_01_07</t>
  </si>
  <si>
    <t>CONDUCTO PANEL RIGIDO  FIBRA VIDRIO,  CLIMAVER NETO</t>
  </si>
  <si>
    <t>M2. Conducto rectangular construido con panel rígido de fibra de vidrio tipo Climaver A2- NETO, con revestimiento exterior con aluminio (especial contra el fuego) y con revestimiento interior continuo limpiable especial NETO, de espesor 25 mm., aglomerado con resinas termoendurecidas, resistencia al fuego euro clase A2 (antes M0),  montaje por medio de varillas roscadas regulables y elementos metálicos de sujeción, acoplamientos, codos, refuerzos exteriores, grapados y rematados con venda de aluminio de la misma calidad A2, deflectores, etc...., terminado en las uniones con juntas del mismo material, y perfectamente acoplados a las unidades generadoras y terminales. Incluso piezas especiales (curvas,  derivaciones, etc...), construido según RITE, elementos de soportacion y cuelgue, material complementario, pequeño material, mano de obra de fabricación, montaje y pruebas.
Medida la superficie desarrollada, las curvas por el radio mayor y las reducciones según la sección mayor.</t>
  </si>
  <si>
    <t>01_01_08</t>
  </si>
  <si>
    <t>DIFUSOR CIRCULAR</t>
  </si>
  <si>
    <t>Ud. Difusor de diámetro 300 mm, comprendiendo desmontaje de los difusores, colocación en su nuevo emplazamiento, incluso montaje de conexión a instalación de conductos con conducto de diámetro correspondiente, material complementario, pequeño material, mano de obra de  montaje, pruebas y regulación. Medida la longitud instalada, regulada probada y funcionando.</t>
  </si>
  <si>
    <t>01_01_09</t>
  </si>
  <si>
    <t>REJILLA RETORNO, 400X200 MM</t>
  </si>
  <si>
    <r>
      <t xml:space="preserve">Ud. Rejilla de retorno de lamas fijas a 45º, construida en aluminio anodizado, con regulación manual, marca Airflow modelo RH+O o </t>
    </r>
    <r>
      <rPr>
        <sz val="8"/>
        <color rgb="FFFF0000"/>
        <rFont val="Calibri"/>
        <family val="2"/>
        <scheme val="minor"/>
      </rPr>
      <t>equivalente</t>
    </r>
    <r>
      <rPr>
        <sz val="8"/>
        <rFont val="Calibri"/>
        <family val="2"/>
        <scheme val="minor"/>
      </rPr>
      <t>, dimensón 400x200 mm, de color a determinar por  la D.F, para colocación en falso techo, capaz de retornar 263-426 m3/h con nivel sonoro inferior a 30 NC. Incluso marco de montaje metálico, dispositivo de fijación oculto, material complementario, pequeño material y mano de obra de montaje, elementos de sujeción, acoplamiento a conducto, etc. Medida la ud instalada.</t>
    </r>
  </si>
  <si>
    <t>01_01_10</t>
  </si>
  <si>
    <t>BOMBA CALOR TIPO 1X1</t>
  </si>
  <si>
    <r>
      <t xml:space="preserve">Ud. Suministro y montaje de equipo de climatización tipo 1x1, sistema partido de la marca LG Free Combination Confort o </t>
    </r>
    <r>
      <rPr>
        <sz val="8"/>
        <color rgb="FFFF0000"/>
        <rFont val="Calibri"/>
        <family val="2"/>
        <scheme val="minor"/>
      </rPr>
      <t>equivalente</t>
    </r>
    <r>
      <rPr>
        <sz val="8"/>
        <rFont val="Calibri"/>
        <family val="2"/>
        <scheme val="minor"/>
      </rPr>
      <t>, tipo split de pared inverter monofásico (4 kW) formado por: unidad interior split de pared inverter de 4 kW en frío. Unidad exterior inverter monofásico . Incluso carga de refrigerante R32. Incluso mano de obra, pequeño material y todo tipos de trabajos para que el equipo quede funcionando correctamente. Incluso tubería de PVC para condensados. Incluso tubería de PVC para condensados. Incluso instalación eléctrica y protección adecuada desde cuadro de climatización general.</t>
    </r>
  </si>
  <si>
    <t>Sala equipos técnicos planta 2</t>
  </si>
  <si>
    <t>01_01_11</t>
  </si>
  <si>
    <t>m</t>
  </si>
  <si>
    <t>TUBERÍA COBRE FRIGORÍFICO D=1/4" (6,4 mm)</t>
  </si>
  <si>
    <t>Suministro e instalación de tubería de cobre frigorífico en rollo, de diámetro 1/4", con pared de 0,80 mm de espesor, con certificación AENOR; para tubería de circuitos de climatización/refrigeración. Totalmente montada; i/p.p. de piezas (codos, tes, manguitos, etc), replanteo, elementos de soportación y fijación, medios auxiliares, medios de elevación y limpieza.</t>
  </si>
  <si>
    <t>Líquido</t>
  </si>
  <si>
    <t>01_01_12</t>
  </si>
  <si>
    <t>TUBERÍA COBRE FRIGORÍFICO  D=3/8" (9,5 mm)</t>
  </si>
  <si>
    <t>Suministro e instalación de tubería de cobre frigorífico, de diámetro 3/8", con pared de 0,80 mm de espesor, con certificación AENOR; para tubería de circuitos de climatización/refrigeración. Totalmente montada; i/p.p. de piezas (codos, tes, manguitos, etc), replanteo, elementos de soportación y fijación, medios auxiliares, medios de elevación y limpieza.</t>
  </si>
  <si>
    <t>Gas</t>
  </si>
  <si>
    <t>01_01_13</t>
  </si>
  <si>
    <t>AISLAMIENTO TUBERIA INTERIOR D=6 mm (1/4")  y e= 15.5 mm</t>
  </si>
  <si>
    <t>Coquilla AF/Armaflex AF-4, de Armacell. Ø 6 mm. Espesor de aislamiento 15.5mm,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</si>
  <si>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01_01_14</t>
  </si>
  <si>
    <t>AISLAMIENTO TUBERIA INTERIOR D=10 mm (3/8")  y e= 12.5 mm</t>
  </si>
  <si>
    <t>Coquilla AF/Armaflex AF-3, de Armacell. Ø 10 mm. Espesor de aislamiento 12,5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</si>
  <si>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01_01_15</t>
  </si>
  <si>
    <t>CONTADOR ENERGÍA ELÉCTRICA</t>
  </si>
  <si>
    <t>Ud. Suministro y montaje de contador de energía trifásico, marca Circutor, modelo CEM-C21-485-DS.Contador trifásico de energía eléctrica con medida indirecta 5(10)A (CEM-C31), directa 65 A (CEM-C21). Dispone de display LCD (7 dígitos) con sistema de pantallas rotativas. Puede disponer de comunicaciones RS-485 integradas, según modelo.
Dispone también de 2 botones (1 precintable) para visualizar toda la información medida. Con las siguiente características: Protocolo: Modbus/RTU. Módulos: 4. Certificación: IEC.  Comunicaciones: RS-485.  Entradas digitales: 1. Sistema: Trifásico.  Medida: Directa.  Rango medida (V): 3 x 127/220...3 x 230/400. Rango medida (A): 5 (65) A.  Corriente máx. (A): 65material complementario, pequeño material,  mano de obra de  montaje, pruebas y regulación. Medida la longitud instalada, regulada probada y funcionando.</t>
  </si>
  <si>
    <t>01_01_16</t>
  </si>
  <si>
    <t>CABLEADO CONTROL</t>
  </si>
  <si>
    <t>Suministro e instalacion de cableado de control, cable apantallado libre de halogenos para el conexionado de elementos de campo, pasarela, equipos de clima,... desde los equipos rooftop hasta cuadro indicado por la propiedad. 
- Instalación bus de comunicaciones entre los equipos que proceda
- Cableado categoria 6A entre equipos que proceda
- Comprobación y verificacion de ambos cableados.
Incluso pequeño material. Equipos y cableado totalmente instalada, probado y funcionando.</t>
  </si>
  <si>
    <t>01_01_17</t>
  </si>
  <si>
    <t>MEDIOS AUXILIARES</t>
  </si>
  <si>
    <t>Ud. Medios auxiliares para la realización de trabajos en la cubierta ( sustitución de equipo de climatización, retirada equipo climatización). Grúa autopropulsada, de gran altura y alcance (más de 8 pisos en vertical y gran alcance en horizontal). Incluyendo: transporte de contrapesos ida y vuelta. Incluyendo trabajos en festivo o no laborables y en horario nocturno. 
Incluso trámites y gestión de permiso local con el Ayto para la correcta ubicación de la grúa móvil si se requiere. servicio de grúa con cierre de calle, trasporte del equipo recuperadora de metales y gestión de residuos. Incluye retirada de conducto instalado en cubierta desde el equipo actual hasta la vertical.</t>
  </si>
  <si>
    <t>01_01_18</t>
  </si>
  <si>
    <t>INFRAESTRUCTURAS Y MODIFICACIONES (#)</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</si>
  <si>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</si>
  <si>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01_01_19</t>
  </si>
  <si>
    <t>LIMPIEZA FINAL OBRA</t>
  </si>
  <si>
    <t>Ud. Limpieza industrial al final de la obra en todas las zonas donde se han desarrollado actuaciones, incluyendo los trabajos de eliminación de la suciedad y el polvo acumulado en paramentos y carpinterías, limpieza y desinfección, limpieza de cristales y carpinterías exteriores, eliminación de manchas y restos de yeso y mortero adheridos en suelos y otros elementos, recogida y retirada de plásticos, cartones, secciones residuales de tubo, conducto, valvulería, aislamiento, todo ello junto con los demás restos de fin de obra depositados en el contenedor de residuos para su transporte a vertedero autorizado.</t>
  </si>
  <si>
    <t>01_01_20</t>
  </si>
  <si>
    <t>PROYECTO TÉCNICO DE LEGALIZACIÓN</t>
  </si>
  <si>
    <t>Ud. Redacción y visado de proyecto técnico de legalización de las instalaciones de climatización y eléctricas del edificio, confeccionado por técnico facultado y perfectamente desarrollado para presentar a su legalización con indicación expresa de cálculos y cumplimiento de normativa de instalaciones correspondiente, incluso certificado de Dirección de Obra consistente en la Dirección técnica desarrollada por técnico facultado y desarrollo de la coordinación de Seguridad y Salud en la fase de ejecución, perfectamente terminados para su legalización y visado, con p.p. registros oficiales necesarios del colegio profesional correspondiente, Comunidad o Ayuntamiento, asi como el pago de tasas de organismos oficiales o entidades competentes. Medida la unidad una vez entregado el proyecto a la propiedad. Incluyendo:Proyecto firmado por ingeniero. Dirección de obra.Certificado final de obra.</t>
  </si>
  <si>
    <t>01_01_21</t>
  </si>
  <si>
    <t>TRÁMITES Y LEGALIZACIÓN INSTALACIÓN</t>
  </si>
  <si>
    <t>Ud. Legalización de las instalaciones de climatización incluyendo la tramitación de toda la documentación necesaria y el completo seguimiento ante la Dirección General de Industria correspondiente u organismo competente al respecto y Ayuntamiento, hasta conseguir la Autorización Definitiva en el caso de Industria y la Licencia del Ayuntamiento de que la instalación cumple con todos los requisitos, incluido el pago de tasas a organismos oficiales o entidades competentes u homologadas (OCA) si se requiriera. Incluso Boletín de Instalador Autorizado que certifique las modificaciones, incluso las tasas correspondientes. Medida la unidad una vez obtenida la autorización y licencia definitiva. Legalización ante industria y OCA (Organismo de Control Autorizado).</t>
  </si>
  <si>
    <t>01_01_22</t>
  </si>
  <si>
    <t>DOCUMENTACIÓN FINAL</t>
  </si>
  <si>
    <t>Ud. Documentación As Built en formato digital, incluyendo planos en autocad. Incluyendo planos de conductos de distribución de los 2 roor top dibujados en autocad, incluso con ubicación de difusores, rejillas...</t>
  </si>
  <si>
    <t>Ud. Partida destinada a la gestión de la seguridad y salud en la realización de los trabajos, comprendiendo:
- Instalaciones de Bienestar
- Señalización y acotación de la zona de obra de acuerdo a la normativa en vigor y el plan de seguridad y salud.
- Todos los equipos de protección individual (casco, guante, mascarilla antipolvo,faja de protección lumbar, cinturón portaherramientas,botas de seguridad , etc.)
- Protecciones colectivas (carteles de señalización de riesgos, chaleco de obra, etc.), y botiquín.
- Mano de obra de seguridad necesaria para la correcta Seguridad de los trabajos.
Incluso todo aquel material, mano de obra y documentación en materia de seguridad y salud que sea necesario para la buena realización de los trabajos que se van a desarrollar. Medida la unidad completamente ejecutada y terminada.</t>
  </si>
  <si>
    <t>GESTIÓN DE RESIDUOS</t>
  </si>
  <si>
    <t>Ud. Partida destinada a la gestión de residuos durante la realización de los trabajos,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 de 8 m3 de capacidad, colocado a pie de carga, cualquiera que sea su distancia. 
- Retirada de gas refrigerante a punto adecuado según normativa medioambiental</t>
  </si>
  <si>
    <t>Ud. Partida destinada al control de la calidad al ejecutar los trabajos, comprendiendo:
- Conjunto de ensayos y pruebas necesarias según normativa e indicaciones de la DF, de acuerdo con lo especificado en el expediente , para garantizar y certificar: los materiales, calidad de la ejecución y correcto funcionamiento de las partidas que conforman el mismo, así como la comprobación y legalización de las instalaciones, con p.p. de mano de obra, redacción del plan de control de calidad, coordinación de los trabajos, toma de datos, redacción de informes, materiales necesarios.</t>
  </si>
  <si>
    <t>(*) Deberán presupuestarse todas las partidas de los capítulos 01 a 04. Las ofertas con partidas SIN IMPORTE UNITARIO se consideran NO válidas. En caso de incluirse alguna partida con IMPORTE CERO se considerará ofertada SIN COSTE para CRTVE.</t>
  </si>
  <si>
    <r>
      <rPr>
        <b/>
        <sz val="8"/>
        <color rgb="FFFF0000"/>
        <rFont val="Calibri"/>
        <family val="2"/>
        <scheme val="minor"/>
      </rPr>
      <t xml:space="preserve">(a) (b) </t>
    </r>
    <r>
      <rPr>
        <b/>
        <sz val="8"/>
        <color theme="1"/>
        <rFont val="Calibri"/>
        <family val="2"/>
        <scheme val="minor"/>
      </rPr>
      <t>Cuando no se indiquen importes ni otros porcentajes se entenderá que quedan incluidos en el precio de la oferta el 13% de Gastos Generales y el 6% de Beneficio Industrial</t>
    </r>
  </si>
  <si>
    <t>(#) El importe de la partida 01.01.18 es una cantidad fija que forma parte de la oferta pero no es licitable, no se puede variar y debe ser mantenido en la tabla y sumado en el total de la oferta. Si se detallan importes de Gastos Generales (GG) y Beneficio Industrial (BI) en columna ImpPres, la partida 01.01.18 se ofertará por 4.050,01 €; si no se detallan importes en (a) y (b) la partida 01.01.18  se ofertará por 4.819,51 € incluyendo un 13 % de Gastos Generales y un 6% de Beneficio industrial), si en los precios unitarios ofertados se incluyesen % distintos a los indicados, se indicarán expresamente los % aplicados en columna Pres. y la partida 01.01.18 se incrementará según los porcentajes aplicados al resto de la oferta.</t>
  </si>
  <si>
    <t>Expediente n.º S/01188/2026</t>
  </si>
  <si>
    <t>“Adecuación instalación climatización de UI RNE Tenerife”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</si>
</sst>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x14ac:knownFonts="1">
    <font>
      <sz val="11"/>
      <color theme="1"/>
      <name val="Calibri"/>
      <family val="2"/>
      <scheme val="minor"/>
    </font>
    <font>
      <b/>
      <sz val="14"/>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8"/>
      <color theme="1"/>
      <name val="Calibri"/>
      <family val="2"/>
      <scheme val="minor"/>
    </font>
    <font>
      <b/>
      <sz val="11"/>
      <color theme="1"/>
      <name val="Calibri"/>
      <family val="2"/>
      <scheme val="minor"/>
    </font>
    <font>
      <sz val="10"/>
      <color theme="1"/>
      <name val="Calibri"/>
      <family val="2"/>
      <scheme val="minor"/>
    </font>
    <font>
      <i/>
      <sz val="11"/>
      <color theme="1"/>
      <name val="Calibri"/>
      <family val="2"/>
      <scheme val="minor"/>
    </font>
    <font>
      <b/>
      <sz val="10"/>
      <color theme="1"/>
      <name val="Calibri"/>
      <family val="2"/>
      <scheme val="minor"/>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b/>
      <sz val="10"/>
      <color theme="1"/>
      <name val="Calibri"/>
      <family val="2"/>
    </font>
    <font>
      <b/>
      <u/>
      <sz val="10"/>
      <color rgb="FFFF0000"/>
      <name val="Calibri"/>
      <family val="2"/>
    </font>
    <font>
      <b/>
      <sz val="10"/>
      <color rgb="FFE36C0A"/>
      <name val="Calibri"/>
      <family val="2"/>
      <scheme val="minor"/>
    </font>
    <font>
      <b/>
      <sz val="14"/>
      <color rgb="FFE36C0A"/>
      <name val="Calibri"/>
      <family val="2"/>
      <scheme val="minor"/>
    </font>
    <font>
      <b/>
      <u/>
      <sz val="11"/>
      <color theme="1"/>
      <name val="Calibri"/>
      <family val="2"/>
      <scheme val="minor"/>
    </font>
    <font>
      <sz val="8"/>
      <color theme="0"/>
      <name val="Calibri"/>
      <family val="2"/>
      <scheme val="minor"/>
    </font>
    <font>
      <b/>
      <i/>
      <sz val="11"/>
      <color rgb="FFFF0000"/>
      <name val="Calibri"/>
      <family val="2"/>
      <scheme val="minor"/>
    </font>
    <font>
      <b/>
      <sz val="8"/>
      <color rgb="FF0070C0"/>
      <name val="Calibri"/>
      <family val="2"/>
      <scheme val="minor"/>
    </font>
    <font>
      <b/>
      <sz val="11"/>
      <color rgb="FFFF0000"/>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11"/>
      <name val="Calibri"/>
      <family val="2"/>
      <scheme val="minor"/>
    </font>
    <font>
      <i/>
      <sz val="8"/>
      <name val="Calibri"/>
      <family val="2"/>
      <scheme val="minor"/>
    </font>
    <font>
      <b/>
      <sz val="8"/>
      <color rgb="FF002060"/>
      <name val="Calibri"/>
      <family val="2"/>
      <scheme val="minor"/>
    </font>
  </fonts>
  <fills count="10">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0000"/>
        <bgColor indexed="64"/>
      </patternFill>
    </fill>
  </fills>
  <borders count="18">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style="thin">
        <color indexed="64"/>
      </left>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156">
    <xf numFmtId="0" fontId="0" fillId="0" borderId="0" xfId="0"/>
    <xf numFmtId="4" fontId="6" fillId="5" borderId="1" xfId="0" applyNumberFormat="1" applyFont="1" applyFill="1" applyBorder="1" applyAlignment="1" applyProtection="1">
      <alignment vertical="top"/>
      <protection locked="0"/>
    </xf>
    <xf numFmtId="4" fontId="6" fillId="0" borderId="2" xfId="0" applyNumberFormat="1" applyFont="1" applyBorder="1" applyAlignment="1" applyProtection="1">
      <alignment vertical="top"/>
    </xf>
    <xf numFmtId="4" fontId="6" fillId="5" borderId="1" xfId="0" applyNumberFormat="1" applyFont="1" applyFill="1" applyBorder="1" applyAlignment="1" applyProtection="1">
      <alignment vertical="top"/>
    </xf>
    <xf numFmtId="0" fontId="14" fillId="0" borderId="0" xfId="0" applyFont="1" applyBorder="1" applyAlignment="1" applyProtection="1">
      <alignment horizontal="right" vertical="center" wrapText="1"/>
    </xf>
    <xf numFmtId="0" fontId="0" fillId="0" borderId="0" xfId="0" applyProtection="1"/>
    <xf numFmtId="0" fontId="0" fillId="0" borderId="0" xfId="0" applyBorder="1" applyAlignment="1" applyProtection="1">
      <alignment vertical="top"/>
    </xf>
    <xf numFmtId="0" fontId="4" fillId="0" borderId="0" xfId="0" applyFont="1" applyProtection="1"/>
    <xf numFmtId="4" fontId="0" fillId="0" borderId="0" xfId="0" applyNumberFormat="1" applyProtection="1"/>
    <xf numFmtId="0" fontId="0" fillId="0" borderId="0" xfId="0" applyBorder="1" applyProtection="1"/>
    <xf numFmtId="0" fontId="0" fillId="0" borderId="0" xfId="0" applyFill="1" applyProtection="1"/>
    <xf numFmtId="2" fontId="0" fillId="0" borderId="0" xfId="0" applyNumberFormat="1" applyProtection="1"/>
    <xf numFmtId="0" fontId="0" fillId="0" borderId="0" xfId="0" applyAlignment="1" applyProtection="1">
      <alignment vertical="top"/>
    </xf>
    <xf numFmtId="0" fontId="10" fillId="0" borderId="0" xfId="0" applyFont="1" applyProtection="1"/>
    <xf numFmtId="0" fontId="12"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5" borderId="0" xfId="0" applyFill="1" applyAlignment="1" applyProtection="1">
      <alignment horizontal="left" vertical="top" shrinkToFit="1"/>
      <protection locked="0"/>
    </xf>
    <xf numFmtId="0" fontId="0" fillId="0" borderId="0" xfId="0" applyAlignment="1" applyProtection="1">
      <alignment horizontal="left" vertical="top"/>
    </xf>
    <xf numFmtId="0" fontId="8" fillId="0" borderId="0" xfId="0" applyFont="1" applyAlignment="1" applyProtection="1">
      <alignment horizontal="left" vertical="top"/>
    </xf>
    <xf numFmtId="0" fontId="0" fillId="5" borderId="0" xfId="0" applyFill="1" applyAlignment="1" applyProtection="1">
      <alignment vertical="top" shrinkToFit="1"/>
      <protection locked="0"/>
    </xf>
    <xf numFmtId="0" fontId="8" fillId="0" borderId="0" xfId="0" applyFont="1" applyAlignment="1" applyProtection="1">
      <alignment vertical="top"/>
    </xf>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9" fillId="0" borderId="0" xfId="0" applyFont="1" applyAlignment="1" applyProtection="1">
      <alignment vertical="top"/>
    </xf>
    <xf numFmtId="0" fontId="11" fillId="0" borderId="0" xfId="0" applyFont="1" applyProtection="1"/>
    <xf numFmtId="10" fontId="16" fillId="5" borderId="6" xfId="0" applyNumberFormat="1" applyFont="1" applyFill="1" applyBorder="1" applyAlignment="1" applyProtection="1">
      <alignment horizontal="right" vertical="center"/>
    </xf>
    <xf numFmtId="10" fontId="16" fillId="8" borderId="7" xfId="0" applyNumberFormat="1" applyFont="1" applyFill="1" applyBorder="1" applyAlignment="1" applyProtection="1">
      <alignment horizontal="right" vertical="center" indent="4"/>
      <protection locked="0"/>
    </xf>
    <xf numFmtId="10" fontId="16" fillId="5" borderId="4" xfId="0" applyNumberFormat="1" applyFont="1" applyFill="1" applyBorder="1" applyAlignment="1" applyProtection="1">
      <alignment horizontal="right" vertical="center"/>
    </xf>
    <xf numFmtId="10" fontId="16" fillId="8" borderId="5" xfId="0" applyNumberFormat="1" applyFont="1" applyFill="1" applyBorder="1" applyAlignment="1" applyProtection="1">
      <alignment horizontal="right" vertical="center" indent="4"/>
      <protection locked="0"/>
    </xf>
    <xf numFmtId="0" fontId="14" fillId="0" borderId="16" xfId="0" applyFont="1" applyBorder="1" applyAlignment="1" applyProtection="1">
      <alignment vertical="center" wrapText="1"/>
    </xf>
    <xf numFmtId="0" fontId="4" fillId="0" borderId="12" xfId="0" applyFont="1" applyBorder="1" applyProtection="1"/>
    <xf numFmtId="4" fontId="6" fillId="5" borderId="11" xfId="0" applyNumberFormat="1" applyFont="1" applyFill="1" applyBorder="1" applyAlignment="1" applyProtection="1">
      <alignment vertical="center" wrapText="1"/>
    </xf>
    <xf numFmtId="164" fontId="0" fillId="0" borderId="0" xfId="0" applyNumberFormat="1" applyProtection="1"/>
    <xf numFmtId="0" fontId="1" fillId="0" borderId="0" xfId="0" applyFont="1" applyProtection="1"/>
    <xf numFmtId="2" fontId="5" fillId="0" borderId="1" xfId="0" applyNumberFormat="1" applyFont="1" applyBorder="1" applyAlignment="1" applyProtection="1">
      <alignment horizontal="center" vertical="top"/>
    </xf>
    <xf numFmtId="0" fontId="5" fillId="0" borderId="1" xfId="0" applyFont="1" applyBorder="1" applyAlignment="1" applyProtection="1">
      <alignment horizontal="center" vertical="top"/>
    </xf>
    <xf numFmtId="0" fontId="0" fillId="0" borderId="8" xfId="0" applyBorder="1" applyProtection="1"/>
    <xf numFmtId="49" fontId="24" fillId="0" borderId="6" xfId="0" applyNumberFormat="1" applyFont="1" applyBorder="1" applyAlignment="1" applyProtection="1">
      <alignment vertical="top"/>
    </xf>
    <xf numFmtId="49" fontId="24" fillId="0" borderId="3" xfId="0" applyNumberFormat="1" applyFont="1" applyBorder="1" applyAlignment="1" applyProtection="1">
      <alignment vertical="top" wrapText="1"/>
    </xf>
    <xf numFmtId="2" fontId="24" fillId="0" borderId="9" xfId="0" applyNumberFormat="1" applyFont="1" applyBorder="1" applyAlignment="1" applyProtection="1">
      <alignment horizontal="right" vertical="top" indent="1"/>
    </xf>
    <xf numFmtId="4" fontId="24" fillId="7" borderId="9" xfId="0" applyNumberFormat="1" applyFont="1" applyFill="1" applyBorder="1" applyAlignment="1" applyProtection="1">
      <alignment horizontal="right" vertical="top" indent="1"/>
    </xf>
    <xf numFmtId="49" fontId="24" fillId="0" borderId="8" xfId="0" applyNumberFormat="1" applyFont="1" applyBorder="1" applyAlignment="1" applyProtection="1">
      <alignment vertical="top" wrapText="1"/>
    </xf>
    <xf numFmtId="0" fontId="25" fillId="0" borderId="0" xfId="0" applyFont="1" applyProtection="1"/>
    <xf numFmtId="2" fontId="5" fillId="0" borderId="1" xfId="0" applyNumberFormat="1" applyFont="1" applyBorder="1" applyAlignment="1" applyProtection="1">
      <alignment vertical="top"/>
    </xf>
    <xf numFmtId="0" fontId="5" fillId="0" borderId="4" xfId="0" applyFont="1" applyBorder="1" applyAlignment="1" applyProtection="1">
      <alignment vertical="top"/>
    </xf>
    <xf numFmtId="0" fontId="23" fillId="0" borderId="1" xfId="0" applyFont="1" applyBorder="1" applyAlignment="1" applyProtection="1">
      <alignment horizontal="center" vertical="top"/>
    </xf>
    <xf numFmtId="0" fontId="14" fillId="0" borderId="0" xfId="0" applyFont="1" applyBorder="1" applyAlignment="1" applyProtection="1">
      <alignment vertical="center" wrapText="1"/>
    </xf>
    <xf numFmtId="10" fontId="26" fillId="5" borderId="1" xfId="0" applyNumberFormat="1" applyFont="1" applyFill="1" applyBorder="1" applyAlignment="1" applyProtection="1">
      <alignment horizontal="right" vertical="center"/>
    </xf>
    <xf numFmtId="10" fontId="16" fillId="8" borderId="7" xfId="0" applyNumberFormat="1" applyFont="1" applyFill="1" applyBorder="1" applyAlignment="1" applyProtection="1">
      <alignment horizontal="right" vertical="center" indent="4"/>
    </xf>
    <xf numFmtId="4" fontId="27" fillId="5" borderId="10" xfId="0" applyNumberFormat="1" applyFont="1" applyFill="1" applyBorder="1" applyAlignment="1" applyProtection="1">
      <alignment horizontal="center" vertical="top"/>
    </xf>
    <xf numFmtId="10" fontId="16" fillId="8" borderId="5" xfId="0" applyNumberFormat="1" applyFont="1" applyFill="1" applyBorder="1" applyAlignment="1" applyProtection="1">
      <alignment horizontal="right" vertical="center" indent="4"/>
    </xf>
    <xf numFmtId="4" fontId="27" fillId="5" borderId="1" xfId="0" applyNumberFormat="1" applyFont="1" applyFill="1" applyBorder="1" applyAlignment="1" applyProtection="1">
      <alignment horizontal="center" vertical="top"/>
    </xf>
    <xf numFmtId="0" fontId="5" fillId="0" borderId="1" xfId="0" applyFont="1" applyBorder="1" applyAlignment="1" applyProtection="1">
      <alignment vertical="top"/>
    </xf>
    <xf numFmtId="0" fontId="24" fillId="4" borderId="9" xfId="0" applyNumberFormat="1" applyFont="1" applyFill="1" applyBorder="1" applyAlignment="1" applyProtection="1">
      <alignment horizontal="center" vertical="top"/>
    </xf>
    <xf numFmtId="2" fontId="24" fillId="0" borderId="6" xfId="0" applyNumberFormat="1" applyFont="1" applyBorder="1" applyAlignment="1" applyProtection="1">
      <alignment horizontal="left" vertical="top" indent="1"/>
    </xf>
    <xf numFmtId="2" fontId="24" fillId="0" borderId="7" xfId="0" applyNumberFormat="1" applyFont="1" applyBorder="1" applyAlignment="1" applyProtection="1">
      <alignment horizontal="right" vertical="top" indent="1"/>
    </xf>
    <xf numFmtId="10" fontId="16" fillId="5" borderId="1" xfId="0" applyNumberFormat="1" applyFont="1" applyFill="1" applyBorder="1" applyAlignment="1" applyProtection="1">
      <alignment horizontal="right" vertical="center"/>
    </xf>
    <xf numFmtId="0" fontId="14" fillId="0" borderId="0" xfId="0" applyFont="1" applyFill="1" applyBorder="1" applyAlignment="1" applyProtection="1">
      <alignment horizontal="right" vertical="center" wrapText="1"/>
    </xf>
    <xf numFmtId="10" fontId="16" fillId="0" borderId="0" xfId="0" applyNumberFormat="1" applyFont="1" applyFill="1" applyBorder="1" applyAlignment="1" applyProtection="1">
      <alignment horizontal="right" vertical="center"/>
    </xf>
    <xf numFmtId="10" fontId="16" fillId="0" borderId="0" xfId="0" applyNumberFormat="1" applyFont="1" applyFill="1" applyBorder="1" applyAlignment="1" applyProtection="1">
      <alignment horizontal="right" vertical="center" indent="4"/>
    </xf>
    <xf numFmtId="4" fontId="27" fillId="0" borderId="0" xfId="0" applyNumberFormat="1" applyFont="1" applyFill="1" applyBorder="1" applyAlignment="1" applyProtection="1">
      <alignment horizontal="center" vertical="top"/>
    </xf>
    <xf numFmtId="0" fontId="14" fillId="0" borderId="0" xfId="0" applyFont="1" applyBorder="1" applyAlignment="1" applyProtection="1">
      <alignment horizontal="left" vertical="center"/>
    </xf>
    <xf numFmtId="0" fontId="25" fillId="8" borderId="1" xfId="0" applyFont="1" applyFill="1" applyBorder="1" applyAlignment="1" applyProtection="1">
      <alignment horizontal="center"/>
    </xf>
    <xf numFmtId="0" fontId="25" fillId="8" borderId="11" xfId="0" applyFont="1" applyFill="1" applyBorder="1" applyAlignment="1" applyProtection="1">
      <alignment horizontal="center"/>
    </xf>
    <xf numFmtId="4" fontId="24" fillId="7" borderId="6" xfId="0" applyNumberFormat="1" applyFont="1" applyFill="1" applyBorder="1" applyAlignment="1" applyProtection="1">
      <alignment horizontal="center" vertical="center" wrapText="1"/>
    </xf>
    <xf numFmtId="4" fontId="24" fillId="7" borderId="6" xfId="0" applyNumberFormat="1" applyFont="1" applyFill="1" applyBorder="1" applyAlignment="1" applyProtection="1">
      <alignment horizontal="left" vertical="center"/>
    </xf>
    <xf numFmtId="0" fontId="28" fillId="0" borderId="0" xfId="0" applyFont="1" applyProtection="1"/>
    <xf numFmtId="9" fontId="25" fillId="8" borderId="1" xfId="0" applyNumberFormat="1" applyFont="1" applyFill="1" applyBorder="1" applyAlignment="1" applyProtection="1">
      <alignment horizontal="center"/>
    </xf>
    <xf numFmtId="9" fontId="25" fillId="8" borderId="11" xfId="0" applyNumberFormat="1" applyFont="1" applyFill="1" applyBorder="1" applyAlignment="1" applyProtection="1">
      <alignment horizontal="center"/>
    </xf>
    <xf numFmtId="2" fontId="24" fillId="0" borderId="9" xfId="0" applyNumberFormat="1" applyFont="1" applyBorder="1" applyAlignment="1" applyProtection="1">
      <alignment horizontal="right" vertical="center" indent="1"/>
    </xf>
    <xf numFmtId="4" fontId="24" fillId="7" borderId="6" xfId="0" applyNumberFormat="1" applyFont="1" applyFill="1" applyBorder="1" applyAlignment="1" applyProtection="1">
      <alignment horizontal="right" vertical="center" wrapText="1" indent="1"/>
    </xf>
    <xf numFmtId="4" fontId="24" fillId="7" borderId="9" xfId="0" applyNumberFormat="1" applyFont="1" applyFill="1" applyBorder="1" applyAlignment="1" applyProtection="1">
      <alignment horizontal="right" vertical="center" indent="1"/>
    </xf>
    <xf numFmtId="0" fontId="0" fillId="0" borderId="0" xfId="0" applyAlignment="1" applyProtection="1">
      <alignment vertical="center"/>
    </xf>
    <xf numFmtId="0" fontId="29" fillId="0" borderId="0" xfId="0" applyFont="1" applyProtection="1"/>
    <xf numFmtId="0" fontId="14" fillId="0" borderId="3" xfId="0" applyFont="1" applyBorder="1" applyAlignment="1" applyProtection="1">
      <alignment horizontal="right" vertical="center"/>
    </xf>
    <xf numFmtId="0" fontId="14" fillId="0" borderId="2" xfId="0" applyFont="1" applyBorder="1" applyAlignment="1" applyProtection="1">
      <alignment horizontal="right" vertical="center"/>
    </xf>
    <xf numFmtId="49" fontId="2" fillId="0" borderId="2" xfId="0" applyNumberFormat="1" applyFont="1" applyBorder="1" applyAlignment="1" applyProtection="1">
      <alignment horizontal="right" vertical="center"/>
    </xf>
    <xf numFmtId="3" fontId="7" fillId="0" borderId="2" xfId="0" applyNumberFormat="1" applyFont="1" applyBorder="1" applyAlignment="1" applyProtection="1">
      <alignment vertical="top"/>
    </xf>
    <xf numFmtId="4" fontId="6" fillId="0" borderId="5" xfId="0" applyNumberFormat="1" applyFont="1" applyBorder="1" applyAlignment="1" applyProtection="1">
      <alignment vertical="top"/>
    </xf>
    <xf numFmtId="4" fontId="6" fillId="9" borderId="1" xfId="0" applyNumberFormat="1" applyFont="1" applyFill="1" applyBorder="1" applyAlignment="1" applyProtection="1">
      <alignment vertical="center" wrapText="1"/>
    </xf>
    <xf numFmtId="0" fontId="1" fillId="0" borderId="0" xfId="0" applyFont="1" applyAlignment="1" applyProtection="1">
      <alignment vertical="top"/>
    </xf>
    <xf numFmtId="0" fontId="22" fillId="0" borderId="1" xfId="0" applyFont="1" applyBorder="1" applyAlignment="1" applyProtection="1">
      <alignment vertical="top"/>
    </xf>
    <xf numFmtId="0" fontId="7" fillId="0" borderId="2" xfId="0" applyFont="1" applyBorder="1" applyAlignment="1" applyProtection="1">
      <alignment vertical="top"/>
    </xf>
    <xf numFmtId="49" fontId="6" fillId="0" borderId="2" xfId="0" applyNumberFormat="1" applyFont="1" applyBorder="1" applyAlignment="1" applyProtection="1">
      <alignment horizontal="right" vertical="top"/>
    </xf>
    <xf numFmtId="4" fontId="6" fillId="5" borderId="10" xfId="0" applyNumberFormat="1" applyFont="1" applyFill="1" applyBorder="1" applyAlignment="1" applyProtection="1">
      <alignment vertical="top"/>
    </xf>
    <xf numFmtId="4" fontId="6" fillId="5" borderId="1" xfId="0" applyNumberFormat="1" applyFont="1" applyFill="1" applyBorder="1" applyAlignment="1" applyProtection="1">
      <alignment horizontal="right" vertical="top"/>
    </xf>
    <xf numFmtId="0" fontId="6" fillId="0" borderId="0" xfId="0" applyFont="1" applyBorder="1" applyAlignment="1" applyProtection="1">
      <alignment horizontal="left" vertical="top" wrapText="1"/>
    </xf>
    <xf numFmtId="0" fontId="0" fillId="0" borderId="0" xfId="0" applyAlignment="1" applyProtection="1">
      <alignment horizontal="center" vertical="top"/>
    </xf>
    <xf numFmtId="0" fontId="0" fillId="5" borderId="0" xfId="0" applyFill="1" applyAlignment="1" applyProtection="1">
      <alignment horizontal="center" vertical="top" shrinkToFit="1"/>
      <protection locked="0"/>
    </xf>
    <xf numFmtId="0" fontId="0" fillId="5" borderId="0" xfId="0" applyFill="1" applyAlignment="1" applyProtection="1">
      <alignment horizontal="center" shrinkToFit="1"/>
      <protection locked="0"/>
    </xf>
    <xf numFmtId="0" fontId="13" fillId="0" borderId="0" xfId="0" applyFont="1" applyAlignment="1" applyProtection="1">
      <alignment horizontal="center" vertical="top" wrapText="1"/>
    </xf>
    <xf numFmtId="0" fontId="20" fillId="0" borderId="0" xfId="0" applyFont="1" applyAlignment="1" applyProtection="1">
      <alignment horizontal="center"/>
    </xf>
    <xf numFmtId="0" fontId="0" fillId="5" borderId="0" xfId="0" applyFill="1" applyAlignment="1" applyProtection="1">
      <alignment horizontal="left" vertical="top" shrinkToFit="1"/>
      <protection locked="0"/>
    </xf>
    <xf numFmtId="0" fontId="8" fillId="0" borderId="0" xfId="0" applyFont="1" applyAlignment="1" applyProtection="1">
      <alignment horizontal="left" vertical="top"/>
    </xf>
    <xf numFmtId="0" fontId="0" fillId="0" borderId="0" xfId="0" applyAlignment="1" applyProtection="1">
      <alignment horizontal="justify" vertical="top" wrapText="1"/>
    </xf>
    <xf numFmtId="0" fontId="0" fillId="0" borderId="12" xfId="0" applyBorder="1" applyAlignment="1" applyProtection="1">
      <alignment horizontal="center" wrapText="1"/>
      <protection locked="0"/>
    </xf>
    <xf numFmtId="0" fontId="0" fillId="0" borderId="0" xfId="0" applyAlignment="1" applyProtection="1">
      <alignment horizontal="left" vertical="top" wrapText="1"/>
    </xf>
    <xf numFmtId="4" fontId="9" fillId="6" borderId="0" xfId="0" applyNumberFormat="1" applyFont="1" applyFill="1" applyAlignment="1" applyProtection="1">
      <alignment horizontal="center" vertical="top" shrinkToFit="1"/>
    </xf>
    <xf numFmtId="0" fontId="9" fillId="6" borderId="0" xfId="0" applyFont="1" applyFill="1" applyAlignment="1" applyProtection="1">
      <alignment horizontal="center" vertical="top" shrinkToFit="1"/>
    </xf>
    <xf numFmtId="0" fontId="0" fillId="5" borderId="12" xfId="0" applyFill="1" applyBorder="1" applyAlignment="1" applyProtection="1">
      <alignment horizontal="center" vertical="top"/>
      <protection locked="0"/>
    </xf>
    <xf numFmtId="0" fontId="3" fillId="0" borderId="0" xfId="0" applyFont="1" applyBorder="1" applyAlignment="1" applyProtection="1">
      <alignment horizontal="justify" vertical="top" wrapText="1"/>
    </xf>
    <xf numFmtId="0" fontId="14" fillId="0" borderId="4" xfId="0" applyFont="1" applyBorder="1" applyAlignment="1" applyProtection="1">
      <alignment horizontal="center" vertical="center" wrapText="1"/>
    </xf>
    <xf numFmtId="0" fontId="14" fillId="0" borderId="5" xfId="0" applyFont="1" applyBorder="1" applyAlignment="1" applyProtection="1">
      <alignment horizontal="center" vertical="center" wrapText="1"/>
    </xf>
    <xf numFmtId="0" fontId="17" fillId="0" borderId="13" xfId="0" applyFont="1" applyBorder="1" applyAlignment="1" applyProtection="1">
      <alignment horizontal="left" vertical="top" wrapText="1"/>
    </xf>
    <xf numFmtId="0" fontId="17" fillId="0" borderId="14" xfId="0" applyFont="1" applyBorder="1" applyAlignment="1" applyProtection="1">
      <alignment horizontal="left" vertical="top" wrapText="1"/>
    </xf>
    <xf numFmtId="0" fontId="17" fillId="0" borderId="15" xfId="0" applyFont="1" applyBorder="1" applyAlignment="1" applyProtection="1">
      <alignment horizontal="left" vertical="top" wrapText="1"/>
    </xf>
    <xf numFmtId="49" fontId="31" fillId="7" borderId="1" xfId="0" applyNumberFormat="1" applyFont="1" applyFill="1" applyBorder="1" applyAlignment="1">
      <alignment vertical="top"/>
    </xf>
    <xf numFmtId="0" fontId="7" fillId="0" borderId="4" xfId="0" applyFont="1" applyBorder="1" applyAlignment="1" applyProtection="1">
      <alignment vertical="top" wrapText="1"/>
    </xf>
    <xf numFmtId="0" fontId="14" fillId="0" borderId="8" xfId="0" applyFont="1" applyBorder="1" applyAlignment="1" applyProtection="1">
      <alignment vertical="center" wrapText="1"/>
    </xf>
    <xf numFmtId="0" fontId="14" fillId="0" borderId="4" xfId="0" applyFont="1" applyBorder="1" applyAlignment="1" applyProtection="1">
      <alignment vertical="center" wrapText="1"/>
    </xf>
    <xf numFmtId="0" fontId="14" fillId="0" borderId="2" xfId="0" applyFont="1" applyBorder="1" applyAlignment="1" applyProtection="1">
      <alignment vertical="center" wrapText="1"/>
    </xf>
    <xf numFmtId="0" fontId="14" fillId="0" borderId="17" xfId="0" applyFont="1" applyBorder="1" applyAlignment="1" applyProtection="1">
      <alignment vertical="center" wrapText="1"/>
    </xf>
    <xf numFmtId="0" fontId="14" fillId="0" borderId="12" xfId="0" applyFont="1" applyBorder="1" applyAlignment="1" applyProtection="1">
      <alignment vertical="center" wrapText="1"/>
    </xf>
    <xf numFmtId="0" fontId="6" fillId="0" borderId="0" xfId="0" applyFont="1" applyBorder="1" applyAlignment="1" applyProtection="1">
      <alignment horizontal="justify" vertical="top" wrapText="1"/>
    </xf>
    <xf numFmtId="0" fontId="6" fillId="0" borderId="0" xfId="0" applyFont="1" applyBorder="1" applyAlignment="1" applyProtection="1">
      <alignment vertical="top" wrapText="1"/>
    </xf>
    <xf numFmtId="0" fontId="2" fillId="0" borderId="0" xfId="0" applyFont="1" applyBorder="1" applyAlignment="1" applyProtection="1">
      <alignment horizontal="justify" vertical="top" wrapText="1"/>
    </xf>
    <xf numFmtId="0" fontId="2" fillId="0" borderId="0" xfId="0" applyFont="1" applyBorder="1" applyAlignment="1" applyProtection="1">
      <alignment vertical="top" wrapText="1"/>
    </xf>
    <xf numFmtId="0" fontId="3" fillId="0" borderId="0" xfId="0" applyFont="1" applyBorder="1" applyAlignment="1" applyProtection="1">
      <alignment vertical="top" wrapText="1"/>
    </xf>
    <xf numFmtId="0" fontId="5" fillId="0" borderId="1" xfId="0" applyFont="1" applyBorder="1" applyAlignment="1" applyProtection="1">
      <alignment vertical="top" wrapText="1"/>
    </xf>
    <xf numFmtId="164" fontId="5" fillId="0" borderId="1" xfId="0" applyNumberFormat="1" applyFont="1" applyBorder="1" applyAlignment="1" applyProtection="1">
      <alignment vertical="top"/>
    </xf>
    <xf numFmtId="49" fontId="6" fillId="2" borderId="1" xfId="0" applyNumberFormat="1" applyFont="1" applyFill="1" applyBorder="1" applyAlignment="1" applyProtection="1">
      <alignment vertical="top"/>
    </xf>
    <xf numFmtId="49" fontId="6" fillId="2" borderId="4" xfId="0" applyNumberFormat="1" applyFont="1" applyFill="1" applyBorder="1" applyAlignment="1" applyProtection="1">
      <alignment horizontal="left" vertical="top" wrapText="1"/>
    </xf>
    <xf numFmtId="49" fontId="6" fillId="2" borderId="2" xfId="0" applyNumberFormat="1" applyFont="1" applyFill="1" applyBorder="1" applyAlignment="1" applyProtection="1">
      <alignment horizontal="left" vertical="top" wrapText="1"/>
    </xf>
    <xf numFmtId="49" fontId="6" fillId="2" borderId="5" xfId="0" applyNumberFormat="1" applyFont="1" applyFill="1" applyBorder="1" applyAlignment="1" applyProtection="1">
      <alignment horizontal="left" vertical="top" wrapText="1"/>
    </xf>
    <xf numFmtId="3" fontId="6" fillId="2" borderId="1" xfId="0" applyNumberFormat="1" applyFont="1" applyFill="1" applyBorder="1" applyAlignment="1" applyProtection="1">
      <alignment vertical="top"/>
    </xf>
    <xf numFmtId="4" fontId="6" fillId="2" borderId="1" xfId="0" applyNumberFormat="1" applyFont="1" applyFill="1" applyBorder="1" applyAlignment="1" applyProtection="1">
      <alignment vertical="top"/>
    </xf>
    <xf numFmtId="49" fontId="6" fillId="3" borderId="1" xfId="0" applyNumberFormat="1" applyFont="1" applyFill="1" applyBorder="1" applyAlignment="1" applyProtection="1">
      <alignment vertical="top"/>
    </xf>
    <xf numFmtId="49" fontId="6" fillId="3" borderId="4" xfId="0" applyNumberFormat="1" applyFont="1" applyFill="1" applyBorder="1" applyAlignment="1" applyProtection="1">
      <alignment horizontal="left" vertical="top" wrapText="1"/>
    </xf>
    <xf numFmtId="49" fontId="6" fillId="3" borderId="2" xfId="0" applyNumberFormat="1" applyFont="1" applyFill="1" applyBorder="1" applyAlignment="1" applyProtection="1">
      <alignment horizontal="left" vertical="top" wrapText="1"/>
    </xf>
    <xf numFmtId="49" fontId="6" fillId="3" borderId="5" xfId="0" applyNumberFormat="1" applyFont="1" applyFill="1" applyBorder="1" applyAlignment="1" applyProtection="1">
      <alignment horizontal="left" vertical="top" wrapText="1"/>
    </xf>
    <xf numFmtId="4" fontId="6" fillId="3" borderId="1" xfId="0" applyNumberFormat="1" applyFont="1" applyFill="1" applyBorder="1" applyAlignment="1" applyProtection="1">
      <alignment vertical="top"/>
    </xf>
    <xf numFmtId="49" fontId="7" fillId="4" borderId="1" xfId="0" applyNumberFormat="1" applyFont="1" applyFill="1" applyBorder="1" applyAlignment="1" applyProtection="1">
      <alignment vertical="top"/>
    </xf>
    <xf numFmtId="49" fontId="7" fillId="0" borderId="1" xfId="0" applyNumberFormat="1" applyFont="1" applyBorder="1" applyAlignment="1" applyProtection="1">
      <alignment vertical="top"/>
    </xf>
    <xf numFmtId="49" fontId="7" fillId="0" borderId="4" xfId="0" applyNumberFormat="1" applyFont="1" applyBorder="1" applyAlignment="1" applyProtection="1">
      <alignment horizontal="left" vertical="top" wrapText="1"/>
    </xf>
    <xf numFmtId="49" fontId="7" fillId="0" borderId="2" xfId="0" applyNumberFormat="1" applyFont="1" applyBorder="1" applyAlignment="1" applyProtection="1">
      <alignment horizontal="left" vertical="top" wrapText="1"/>
    </xf>
    <xf numFmtId="49" fontId="7" fillId="0" borderId="5" xfId="0" applyNumberFormat="1" applyFont="1" applyBorder="1" applyAlignment="1" applyProtection="1">
      <alignment horizontal="left" vertical="top" wrapText="1"/>
    </xf>
    <xf numFmtId="4" fontId="7" fillId="0" borderId="1" xfId="0" applyNumberFormat="1" applyFont="1" applyBorder="1" applyAlignment="1" applyProtection="1">
      <alignment vertical="top"/>
    </xf>
    <xf numFmtId="4" fontId="7" fillId="5" borderId="1" xfId="0" applyNumberFormat="1" applyFont="1" applyFill="1" applyBorder="1" applyAlignment="1" applyProtection="1">
      <alignment vertical="top"/>
    </xf>
    <xf numFmtId="0" fontId="7" fillId="0" borderId="1" xfId="0" applyFont="1" applyBorder="1" applyAlignment="1" applyProtection="1">
      <alignment vertical="top"/>
    </xf>
    <xf numFmtId="49" fontId="30" fillId="0" borderId="1" xfId="0" applyNumberFormat="1" applyFont="1" applyBorder="1" applyAlignment="1" applyProtection="1">
      <alignment horizontal="right" vertical="top" wrapText="1"/>
    </xf>
    <xf numFmtId="164" fontId="7" fillId="0" borderId="1" xfId="0" applyNumberFormat="1" applyFont="1" applyBorder="1" applyAlignment="1" applyProtection="1">
      <alignment vertical="top"/>
    </xf>
    <xf numFmtId="49" fontId="31" fillId="7" borderId="1" xfId="0" applyNumberFormat="1" applyFont="1" applyFill="1" applyBorder="1" applyAlignment="1" applyProtection="1">
      <alignment vertical="top"/>
    </xf>
    <xf numFmtId="49" fontId="31" fillId="7" borderId="4" xfId="0" applyNumberFormat="1" applyFont="1" applyFill="1" applyBorder="1" applyAlignment="1" applyProtection="1">
      <alignment horizontal="left" vertical="top" wrapText="1"/>
    </xf>
    <xf numFmtId="49" fontId="31" fillId="7" borderId="2" xfId="0" applyNumberFormat="1" applyFont="1" applyFill="1" applyBorder="1" applyAlignment="1" applyProtection="1">
      <alignment horizontal="left" vertical="top" wrapText="1"/>
    </xf>
    <xf numFmtId="49" fontId="31" fillId="7" borderId="5" xfId="0" applyNumberFormat="1" applyFont="1" applyFill="1" applyBorder="1" applyAlignment="1" applyProtection="1">
      <alignment horizontal="left" vertical="top" wrapText="1"/>
    </xf>
    <xf numFmtId="4" fontId="31" fillId="7" borderId="1" xfId="0" applyNumberFormat="1" applyFont="1" applyFill="1" applyBorder="1" applyAlignment="1" applyProtection="1">
      <alignment vertical="top"/>
    </xf>
    <xf numFmtId="0" fontId="7" fillId="0" borderId="1" xfId="0" applyFont="1" applyBorder="1" applyAlignment="1" applyProtection="1">
      <alignment vertical="top" wrapText="1"/>
    </xf>
    <xf numFmtId="49" fontId="6" fillId="0" borderId="1" xfId="0" applyNumberFormat="1" applyFont="1" applyBorder="1" applyAlignment="1" applyProtection="1">
      <alignment vertical="top"/>
    </xf>
    <xf numFmtId="4" fontId="6" fillId="0" borderId="1" xfId="0" applyNumberFormat="1" applyFont="1" applyBorder="1" applyAlignment="1" applyProtection="1">
      <alignment vertical="top"/>
    </xf>
    <xf numFmtId="0" fontId="4" fillId="0" borderId="1" xfId="0" applyFont="1" applyBorder="1" applyProtection="1"/>
    <xf numFmtId="0" fontId="4" fillId="0" borderId="2" xfId="0" applyFont="1" applyBorder="1" applyAlignment="1" applyProtection="1">
      <alignment wrapText="1"/>
    </xf>
    <xf numFmtId="0" fontId="0" fillId="0" borderId="0" xfId="0" applyNumberFormat="1" applyProtection="1"/>
    <xf numFmtId="10" fontId="0" fillId="0" borderId="0" xfId="0" applyNumberFormat="1" applyProtection="1"/>
    <xf numFmtId="4" fontId="7" fillId="5" borderId="1" xfId="0" applyNumberFormat="1" applyFont="1" applyFill="1" applyBorder="1" applyAlignment="1" applyProtection="1">
      <alignment vertical="top"/>
      <protection locked="0"/>
    </xf>
  </cellXfs>
  <cellStyles count="1">
    <cellStyle name="Normal" xfId="0" builtinId="0"/>
  </cellStyles>
  <dxfs count="3">
    <dxf>
      <font>
        <color rgb="FFFFFFCC"/>
      </font>
    </dxf>
    <dxf>
      <fill>
        <patternFill>
          <bgColor rgb="FFFF0000"/>
        </patternFill>
      </fill>
    </dxf>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9496FFB-BE78-49D9-90D4-09A207BA17B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594BB-9A51-4A3E-A5FD-DE78006A3709}">
  <sheetPr>
    <pageSetUpPr fitToPage="1"/>
  </sheetPr>
  <dimension ref="A2:I47"/>
  <sheetViews>
    <sheetView tabSelected="1" workbookViewId="0">
      <pane ySplit="2" topLeftCell="A3" activePane="bottomLeft" state="frozen"/>
      <selection pane="bottomLeft" activeCell="B12" sqref="B12:E12"/>
    </sheetView>
  </sheetViews>
  <sheetFormatPr baseColWidth="10" defaultRowHeight="15" x14ac:dyDescent="0.25"/>
  <cols>
    <col min="1" max="1" width="8.28515625" style="5" customWidth="1"/>
    <col min="2" max="2" width="13.5703125" style="5" customWidth="1"/>
    <col min="3" max="3" width="19.7109375" style="5" customWidth="1"/>
    <col min="4" max="9" width="11.42578125" style="5"/>
    <col min="10" max="10" width="1.7109375" style="5" customWidth="1"/>
    <col min="11" max="16384" width="11.42578125" style="5"/>
  </cols>
  <sheetData>
    <row r="2" spans="1:9" s="12" customFormat="1" ht="89.25" customHeight="1" x14ac:dyDescent="0.25">
      <c r="A2" s="92" t="s">
        <v>35</v>
      </c>
      <c r="B2" s="92"/>
      <c r="C2" s="92"/>
      <c r="D2" s="92"/>
      <c r="E2" s="92"/>
      <c r="F2" s="92"/>
      <c r="G2" s="92"/>
      <c r="H2" s="92"/>
      <c r="I2" s="92"/>
    </row>
    <row r="5" spans="1:9" x14ac:dyDescent="0.25">
      <c r="D5" s="13"/>
      <c r="E5" s="13"/>
      <c r="F5" s="14"/>
      <c r="G5" s="14"/>
      <c r="H5" s="14"/>
      <c r="I5" s="15" t="s">
        <v>178</v>
      </c>
    </row>
    <row r="6" spans="1:9" x14ac:dyDescent="0.25">
      <c r="D6" s="13"/>
      <c r="E6" s="13"/>
      <c r="F6" s="14"/>
      <c r="G6" s="14"/>
      <c r="H6" s="14"/>
      <c r="I6" s="15"/>
    </row>
    <row r="7" spans="1:9" x14ac:dyDescent="0.25">
      <c r="D7" s="13"/>
      <c r="E7" s="13"/>
      <c r="F7" s="14"/>
      <c r="G7" s="14"/>
      <c r="H7" s="14"/>
      <c r="I7" s="16" t="s">
        <v>177</v>
      </c>
    </row>
    <row r="8" spans="1:9" ht="24.95" customHeight="1" x14ac:dyDescent="0.25"/>
    <row r="9" spans="1:9" ht="18.75" x14ac:dyDescent="0.3">
      <c r="A9" s="93" t="s">
        <v>36</v>
      </c>
      <c r="B9" s="93"/>
      <c r="C9" s="93"/>
      <c r="D9" s="93"/>
      <c r="E9" s="93"/>
      <c r="F9" s="93"/>
      <c r="G9" s="93"/>
      <c r="H9" s="93"/>
      <c r="I9" s="93"/>
    </row>
    <row r="10" spans="1:9" ht="15" customHeight="1" x14ac:dyDescent="0.25"/>
    <row r="11" spans="1:9" ht="15" customHeight="1" x14ac:dyDescent="0.25"/>
    <row r="12" spans="1:9" x14ac:dyDescent="0.25">
      <c r="A12" s="12" t="s">
        <v>37</v>
      </c>
      <c r="B12" s="94"/>
      <c r="C12" s="94"/>
      <c r="D12" s="94"/>
      <c r="E12" s="94"/>
      <c r="F12" s="89" t="s">
        <v>38</v>
      </c>
      <c r="G12" s="89"/>
      <c r="H12" s="89"/>
      <c r="I12" s="17"/>
    </row>
    <row r="13" spans="1:9" x14ac:dyDescent="0.25">
      <c r="A13" s="95" t="s">
        <v>39</v>
      </c>
      <c r="B13" s="95"/>
      <c r="C13" s="95"/>
      <c r="D13" s="95"/>
      <c r="E13" s="95"/>
      <c r="F13" s="95"/>
      <c r="G13" s="95"/>
      <c r="H13" s="95"/>
      <c r="I13" s="18"/>
    </row>
    <row r="14" spans="1:9" x14ac:dyDescent="0.25">
      <c r="A14" s="19"/>
      <c r="B14" s="19"/>
      <c r="C14" s="19"/>
      <c r="D14" s="19"/>
      <c r="E14" s="19"/>
      <c r="F14" s="19"/>
      <c r="G14" s="19"/>
      <c r="H14" s="19"/>
      <c r="I14" s="18"/>
    </row>
    <row r="15" spans="1:9" x14ac:dyDescent="0.25">
      <c r="A15" s="12" t="s">
        <v>40</v>
      </c>
      <c r="B15" s="12"/>
      <c r="C15" s="20"/>
      <c r="D15" s="89" t="s">
        <v>41</v>
      </c>
      <c r="E15" s="89"/>
      <c r="F15" s="90"/>
      <c r="G15" s="90"/>
      <c r="H15" s="90"/>
      <c r="I15" s="90"/>
    </row>
    <row r="16" spans="1:9" x14ac:dyDescent="0.25">
      <c r="B16" s="21"/>
      <c r="C16" s="21" t="s">
        <v>42</v>
      </c>
      <c r="D16" s="21"/>
      <c r="E16" s="21"/>
      <c r="F16" s="21" t="s">
        <v>43</v>
      </c>
      <c r="G16" s="21"/>
      <c r="H16" s="21"/>
      <c r="I16" s="12"/>
    </row>
    <row r="17" spans="1:9" x14ac:dyDescent="0.25">
      <c r="B17" s="21"/>
      <c r="C17" s="21"/>
      <c r="D17" s="21"/>
      <c r="E17" s="21"/>
      <c r="F17" s="21"/>
      <c r="G17" s="21"/>
      <c r="H17" s="21"/>
      <c r="I17" s="12"/>
    </row>
    <row r="18" spans="1:9" x14ac:dyDescent="0.25">
      <c r="A18" s="12" t="s">
        <v>44</v>
      </c>
      <c r="B18" s="17"/>
      <c r="C18" s="89" t="s">
        <v>45</v>
      </c>
      <c r="D18" s="89"/>
      <c r="E18" s="91"/>
      <c r="F18" s="91"/>
      <c r="G18" s="91"/>
      <c r="H18" s="91"/>
      <c r="I18" s="91"/>
    </row>
    <row r="19" spans="1:9" s="10" customFormat="1" x14ac:dyDescent="0.25">
      <c r="B19" s="22"/>
      <c r="C19" s="23"/>
      <c r="D19" s="23"/>
      <c r="E19" s="24"/>
      <c r="F19" s="24"/>
      <c r="G19" s="24"/>
      <c r="H19" s="24"/>
      <c r="I19" s="24"/>
    </row>
    <row r="20" spans="1:9" x14ac:dyDescent="0.25">
      <c r="A20" s="12" t="s">
        <v>46</v>
      </c>
      <c r="B20" s="12"/>
      <c r="C20" s="12"/>
      <c r="D20" s="12"/>
      <c r="E20" s="12"/>
      <c r="F20" s="12"/>
      <c r="G20" s="12"/>
      <c r="H20" s="12"/>
      <c r="I20" s="12"/>
    </row>
    <row r="21" spans="1:9" ht="15" customHeight="1" x14ac:dyDescent="0.25">
      <c r="A21" s="12"/>
      <c r="B21" s="12"/>
      <c r="C21" s="12"/>
      <c r="D21" s="12"/>
      <c r="E21" s="12"/>
      <c r="F21" s="12"/>
      <c r="G21" s="12"/>
      <c r="H21" s="12"/>
      <c r="I21" s="12"/>
    </row>
    <row r="22" spans="1:9" ht="56.25" customHeight="1" x14ac:dyDescent="0.25">
      <c r="A22" s="98" t="s">
        <v>47</v>
      </c>
      <c r="B22" s="98"/>
      <c r="C22" s="98"/>
      <c r="D22" s="98"/>
      <c r="E22" s="98"/>
      <c r="F22" s="98"/>
      <c r="G22" s="98"/>
      <c r="H22" s="98"/>
      <c r="I22" s="12"/>
    </row>
    <row r="23" spans="1:9" ht="15" customHeight="1" x14ac:dyDescent="0.25">
      <c r="A23" s="12"/>
      <c r="B23" s="12"/>
      <c r="C23" s="12"/>
      <c r="D23" s="12"/>
      <c r="E23" s="12"/>
      <c r="F23" s="12"/>
      <c r="G23" s="12"/>
      <c r="H23" s="12"/>
      <c r="I23" s="12"/>
    </row>
    <row r="24" spans="1:9" ht="15" customHeight="1" x14ac:dyDescent="0.25">
      <c r="A24" s="25" t="s">
        <v>48</v>
      </c>
      <c r="B24" s="12"/>
      <c r="C24" s="12"/>
      <c r="D24" s="12"/>
      <c r="E24" s="12"/>
      <c r="F24" s="12"/>
      <c r="G24" s="12"/>
      <c r="H24" s="12"/>
    </row>
    <row r="25" spans="1:9" ht="15" customHeight="1" x14ac:dyDescent="0.25">
      <c r="A25" s="12"/>
      <c r="B25" s="12"/>
      <c r="C25" s="12"/>
      <c r="D25" s="12"/>
      <c r="E25" s="12"/>
      <c r="F25" s="12"/>
      <c r="G25" s="12"/>
      <c r="H25" s="12"/>
    </row>
    <row r="26" spans="1:9" ht="15" customHeight="1" x14ac:dyDescent="0.25">
      <c r="A26" s="25" t="s">
        <v>49</v>
      </c>
      <c r="B26" s="99" t="str">
        <f>+IFERROR(IF(ISNUMBER('Anexo I Tabla Desglose Precio'!J71),IF('Anexo I Tabla Desglose Precio'!J71&lt;=124348.32,'Anexo I Tabla Desglose Precio'!J71,"ERROR: no debe superar 124.348,32"),"revisar desglose precio"),"desglose precio incompleto/incorrecto")</f>
        <v>revisar desglose precio</v>
      </c>
      <c r="C26" s="100"/>
      <c r="D26" s="12" t="s">
        <v>50</v>
      </c>
      <c r="E26" s="12"/>
      <c r="F26" s="12"/>
      <c r="G26" s="12"/>
      <c r="H26" s="12"/>
    </row>
    <row r="27" spans="1:9" ht="15" customHeight="1" x14ac:dyDescent="0.25">
      <c r="A27" s="12"/>
      <c r="B27" s="12"/>
      <c r="C27" s="12"/>
      <c r="D27" s="12"/>
      <c r="E27" s="12"/>
      <c r="F27" s="12"/>
      <c r="G27" s="12"/>
      <c r="H27" s="12"/>
    </row>
    <row r="28" spans="1:9" ht="35.1" customHeight="1" x14ac:dyDescent="0.25">
      <c r="A28" s="96" t="s">
        <v>51</v>
      </c>
      <c r="B28" s="96"/>
      <c r="C28" s="96"/>
      <c r="D28" s="96"/>
      <c r="E28" s="96"/>
      <c r="F28" s="96"/>
      <c r="G28" s="96"/>
      <c r="H28" s="96"/>
      <c r="I28" s="12"/>
    </row>
    <row r="29" spans="1:9" ht="35.1" customHeight="1" x14ac:dyDescent="0.25">
      <c r="A29" s="96" t="s">
        <v>52</v>
      </c>
      <c r="B29" s="96"/>
      <c r="C29" s="96"/>
      <c r="D29" s="96"/>
      <c r="E29" s="96"/>
      <c r="F29" s="96"/>
      <c r="G29" s="96"/>
      <c r="H29" s="96"/>
      <c r="I29" s="12"/>
    </row>
    <row r="30" spans="1:9" ht="35.1" customHeight="1" x14ac:dyDescent="0.25">
      <c r="A30" s="96" t="s">
        <v>53</v>
      </c>
      <c r="B30" s="96"/>
      <c r="C30" s="96"/>
      <c r="D30" s="96"/>
      <c r="E30" s="96"/>
      <c r="F30" s="96"/>
      <c r="G30" s="96"/>
      <c r="H30" s="96"/>
      <c r="I30" s="12"/>
    </row>
    <row r="31" spans="1:9" ht="45" customHeight="1" x14ac:dyDescent="0.25">
      <c r="A31" s="96" t="s">
        <v>54</v>
      </c>
      <c r="B31" s="96"/>
      <c r="C31" s="96"/>
      <c r="D31" s="96"/>
      <c r="E31" s="96"/>
      <c r="F31" s="96"/>
      <c r="G31" s="96"/>
      <c r="H31" s="96"/>
      <c r="I31" s="12"/>
    </row>
    <row r="32" spans="1:9" ht="15" customHeight="1" x14ac:dyDescent="0.25">
      <c r="A32" s="12"/>
      <c r="B32" s="12"/>
      <c r="C32" s="12"/>
      <c r="D32" s="12"/>
      <c r="E32" s="12"/>
      <c r="F32" s="12"/>
      <c r="G32" s="12"/>
      <c r="H32" s="12"/>
      <c r="I32" s="12"/>
    </row>
    <row r="33" spans="1:9" x14ac:dyDescent="0.25">
      <c r="A33" s="25" t="s">
        <v>55</v>
      </c>
      <c r="B33" s="12"/>
      <c r="C33" s="12"/>
      <c r="D33" s="12"/>
      <c r="E33" s="12"/>
      <c r="F33" s="12"/>
      <c r="G33" s="12"/>
      <c r="H33" s="12"/>
      <c r="I33" s="12"/>
    </row>
    <row r="34" spans="1:9" ht="8.1" customHeight="1" x14ac:dyDescent="0.25">
      <c r="A34" s="12"/>
      <c r="B34" s="12"/>
      <c r="C34" s="12"/>
      <c r="D34" s="12"/>
      <c r="E34" s="12"/>
      <c r="F34" s="12"/>
      <c r="G34" s="12"/>
      <c r="H34" s="12"/>
      <c r="I34" s="12"/>
    </row>
    <row r="39" spans="1:9" x14ac:dyDescent="0.25">
      <c r="B39" s="26" t="s">
        <v>56</v>
      </c>
    </row>
    <row r="47" spans="1:9" x14ac:dyDescent="0.25">
      <c r="B47" s="5" t="s">
        <v>32</v>
      </c>
      <c r="C47" s="97"/>
      <c r="D47" s="97"/>
      <c r="E47" s="97"/>
      <c r="F47" s="97"/>
      <c r="G47" s="97"/>
    </row>
  </sheetData>
  <sheetProtection algorithmName="SHA-512" hashValue="nUam6SJEcaCtVfZ16YH1LVckMbT9wsLnTEViNFz6frCT7+cVQPhd9/JsFrDxpj26la/9PsIO8S2ntBteV/kvrw==" saltValue="VA++dlemSw1jeMKYpsz5Ww==" spinCount="100000" sheet="1" objects="1" scenarios="1" selectLockedCells="1"/>
  <mergeCells count="16">
    <mergeCell ref="A29:H29"/>
    <mergeCell ref="A30:H30"/>
    <mergeCell ref="A31:H31"/>
    <mergeCell ref="C47:G47"/>
    <mergeCell ref="C18:D18"/>
    <mergeCell ref="A22:H22"/>
    <mergeCell ref="B26:C26"/>
    <mergeCell ref="A28:H28"/>
    <mergeCell ref="D15:E15"/>
    <mergeCell ref="F15:I15"/>
    <mergeCell ref="E18:I18"/>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C351B-5DCB-449C-B926-83216B657BD4}">
  <sheetPr>
    <pageSetUpPr fitToPage="1"/>
  </sheetPr>
  <dimension ref="A1:L83"/>
  <sheetViews>
    <sheetView workbookViewId="0">
      <pane ySplit="5" topLeftCell="A6" activePane="bottomLeft" state="frozen"/>
      <selection pane="bottomLeft" activeCell="I8" sqref="I8"/>
    </sheetView>
  </sheetViews>
  <sheetFormatPr baseColWidth="10" defaultRowHeight="15" x14ac:dyDescent="0.25"/>
  <cols>
    <col min="1" max="1" width="10.7109375" style="5" customWidth="1"/>
    <col min="2" max="2" width="7.7109375" style="5" customWidth="1"/>
    <col min="3" max="3" width="3.5703125" style="5" bestFit="1" customWidth="1"/>
    <col min="4" max="4" width="34.140625" style="5" customWidth="1"/>
    <col min="5" max="5" width="8.5703125" style="5" bestFit="1" customWidth="1"/>
    <col min="6" max="6" width="8.140625" style="5" bestFit="1" customWidth="1"/>
    <col min="7" max="7" width="10.140625" style="5" bestFit="1" customWidth="1"/>
    <col min="8" max="8" width="10.7109375" style="5" customWidth="1"/>
    <col min="9" max="10" width="12.7109375" style="5" customWidth="1"/>
    <col min="11" max="11" width="1.7109375" style="5" customWidth="1"/>
    <col min="12" max="16384" width="11.42578125" style="5"/>
  </cols>
  <sheetData>
    <row r="1" spans="1:11" ht="75" customHeight="1" thickBot="1" x14ac:dyDescent="0.3">
      <c r="A1" s="105" t="s">
        <v>34</v>
      </c>
      <c r="B1" s="106"/>
      <c r="C1" s="106"/>
      <c r="D1" s="106"/>
      <c r="E1" s="106"/>
      <c r="F1" s="106"/>
      <c r="G1" s="106"/>
      <c r="H1" s="106"/>
      <c r="I1" s="106"/>
      <c r="J1" s="107"/>
    </row>
    <row r="2" spans="1:11" x14ac:dyDescent="0.25">
      <c r="A2" s="12"/>
      <c r="B2" s="12"/>
      <c r="C2" s="12"/>
      <c r="D2" s="12"/>
      <c r="E2" s="12"/>
      <c r="F2" s="12"/>
      <c r="G2" s="12"/>
      <c r="H2" s="12"/>
      <c r="I2" s="12"/>
      <c r="J2" s="12"/>
      <c r="K2" s="12"/>
    </row>
    <row r="3" spans="1:11" ht="18.75" x14ac:dyDescent="0.25">
      <c r="A3" s="82" t="s">
        <v>98</v>
      </c>
      <c r="B3" s="12"/>
      <c r="C3" s="12"/>
      <c r="D3" s="12"/>
      <c r="E3" s="12"/>
      <c r="F3" s="12"/>
      <c r="G3" s="12"/>
      <c r="H3" s="12"/>
      <c r="I3" s="12"/>
      <c r="J3" s="12"/>
      <c r="K3" s="12"/>
    </row>
    <row r="4" spans="1:11" ht="5.0999999999999996" customHeight="1" x14ac:dyDescent="0.25">
      <c r="A4" s="82"/>
      <c r="B4" s="12"/>
      <c r="C4" s="12"/>
      <c r="D4" s="12"/>
      <c r="E4" s="12"/>
      <c r="F4" s="12"/>
      <c r="G4" s="12"/>
      <c r="H4" s="12"/>
      <c r="I4" s="12"/>
      <c r="J4" s="12"/>
      <c r="K4" s="12"/>
    </row>
    <row r="5" spans="1:11" x14ac:dyDescent="0.25">
      <c r="A5" s="54" t="s">
        <v>0</v>
      </c>
      <c r="B5" s="54" t="s">
        <v>1</v>
      </c>
      <c r="C5" s="54" t="s">
        <v>2</v>
      </c>
      <c r="D5" s="120" t="s">
        <v>3</v>
      </c>
      <c r="E5" s="121" t="s">
        <v>99</v>
      </c>
      <c r="F5" s="54" t="s">
        <v>4</v>
      </c>
      <c r="G5" s="54" t="s">
        <v>5</v>
      </c>
      <c r="H5" s="54" t="s">
        <v>6</v>
      </c>
      <c r="I5" s="54" t="s">
        <v>7</v>
      </c>
      <c r="J5" s="54" t="s">
        <v>57</v>
      </c>
    </row>
    <row r="6" spans="1:11" x14ac:dyDescent="0.25">
      <c r="A6" s="122" t="s">
        <v>9</v>
      </c>
      <c r="B6" s="122" t="s">
        <v>10</v>
      </c>
      <c r="C6" s="122" t="s">
        <v>11</v>
      </c>
      <c r="D6" s="123" t="s">
        <v>100</v>
      </c>
      <c r="E6" s="124"/>
      <c r="F6" s="124"/>
      <c r="G6" s="125"/>
      <c r="H6" s="126"/>
      <c r="I6" s="127"/>
      <c r="J6" s="127"/>
    </row>
    <row r="7" spans="1:11" x14ac:dyDescent="0.25">
      <c r="A7" s="128" t="s">
        <v>23</v>
      </c>
      <c r="B7" s="128" t="s">
        <v>10</v>
      </c>
      <c r="C7" s="128" t="s">
        <v>11</v>
      </c>
      <c r="D7" s="129" t="s">
        <v>20</v>
      </c>
      <c r="E7" s="130"/>
      <c r="F7" s="130"/>
      <c r="G7" s="131"/>
      <c r="H7" s="132"/>
      <c r="I7" s="132"/>
      <c r="J7" s="132"/>
    </row>
    <row r="8" spans="1:11" x14ac:dyDescent="0.25">
      <c r="A8" s="133" t="s">
        <v>24</v>
      </c>
      <c r="B8" s="134" t="s">
        <v>12</v>
      </c>
      <c r="C8" s="134" t="s">
        <v>14</v>
      </c>
      <c r="D8" s="135" t="s">
        <v>101</v>
      </c>
      <c r="E8" s="136"/>
      <c r="F8" s="136"/>
      <c r="G8" s="137"/>
      <c r="H8" s="138">
        <v>1</v>
      </c>
      <c r="I8" s="155"/>
      <c r="J8" s="139">
        <f>+ROUND(TRUNC(H8,2)*TRUNC(I8,2),2)</f>
        <v>0</v>
      </c>
    </row>
    <row r="9" spans="1:11" ht="108.75" customHeight="1" x14ac:dyDescent="0.25">
      <c r="A9" s="140"/>
      <c r="B9" s="140"/>
      <c r="C9" s="140"/>
      <c r="D9" s="135" t="s">
        <v>102</v>
      </c>
      <c r="E9" s="136"/>
      <c r="F9" s="136"/>
      <c r="G9" s="137"/>
      <c r="H9" s="140"/>
      <c r="I9" s="140"/>
      <c r="J9" s="140"/>
    </row>
    <row r="10" spans="1:11" x14ac:dyDescent="0.25">
      <c r="A10" s="133" t="s">
        <v>103</v>
      </c>
      <c r="B10" s="134" t="s">
        <v>12</v>
      </c>
      <c r="C10" s="134" t="s">
        <v>14</v>
      </c>
      <c r="D10" s="135" t="s">
        <v>104</v>
      </c>
      <c r="E10" s="136"/>
      <c r="F10" s="136"/>
      <c r="G10" s="137"/>
      <c r="H10" s="138">
        <v>2</v>
      </c>
      <c r="I10" s="155"/>
      <c r="J10" s="139">
        <f>+ROUND(TRUNC(H10,2)*TRUNC(I10,2),2)</f>
        <v>0</v>
      </c>
    </row>
    <row r="11" spans="1:11" ht="205.5" customHeight="1" x14ac:dyDescent="0.25">
      <c r="A11" s="140"/>
      <c r="B11" s="140"/>
      <c r="C11" s="140"/>
      <c r="D11" s="135" t="s">
        <v>105</v>
      </c>
      <c r="E11" s="136"/>
      <c r="F11" s="136"/>
      <c r="G11" s="137"/>
      <c r="H11" s="140"/>
      <c r="I11" s="140"/>
      <c r="J11" s="140"/>
    </row>
    <row r="12" spans="1:11" x14ac:dyDescent="0.25">
      <c r="A12" s="133" t="s">
        <v>106</v>
      </c>
      <c r="B12" s="134" t="s">
        <v>12</v>
      </c>
      <c r="C12" s="134" t="s">
        <v>14</v>
      </c>
      <c r="D12" s="135" t="s">
        <v>107</v>
      </c>
      <c r="E12" s="136"/>
      <c r="F12" s="136"/>
      <c r="G12" s="137"/>
      <c r="H12" s="138">
        <v>2</v>
      </c>
      <c r="I12" s="155"/>
      <c r="J12" s="139">
        <f>+ROUND(TRUNC(H12,2)*TRUNC(I12,2),2)</f>
        <v>0</v>
      </c>
    </row>
    <row r="13" spans="1:11" ht="240.75" customHeight="1" x14ac:dyDescent="0.25">
      <c r="A13" s="140"/>
      <c r="B13" s="140"/>
      <c r="C13" s="140"/>
      <c r="D13" s="135" t="s">
        <v>108</v>
      </c>
      <c r="E13" s="136"/>
      <c r="F13" s="136"/>
      <c r="G13" s="137"/>
      <c r="H13" s="140"/>
      <c r="I13" s="140"/>
      <c r="J13" s="140"/>
    </row>
    <row r="14" spans="1:11" x14ac:dyDescent="0.25">
      <c r="A14" s="133" t="s">
        <v>109</v>
      </c>
      <c r="B14" s="134" t="s">
        <v>12</v>
      </c>
      <c r="C14" s="134" t="s">
        <v>14</v>
      </c>
      <c r="D14" s="135" t="s">
        <v>110</v>
      </c>
      <c r="E14" s="136"/>
      <c r="F14" s="136"/>
      <c r="G14" s="137"/>
      <c r="H14" s="138">
        <v>2</v>
      </c>
      <c r="I14" s="155"/>
      <c r="J14" s="139">
        <f>+ROUND(TRUNC(H14,2)*TRUNC(I14,2),2)</f>
        <v>0</v>
      </c>
    </row>
    <row r="15" spans="1:11" ht="70.5" customHeight="1" x14ac:dyDescent="0.25">
      <c r="A15" s="140"/>
      <c r="B15" s="140"/>
      <c r="C15" s="140"/>
      <c r="D15" s="135" t="s">
        <v>111</v>
      </c>
      <c r="E15" s="136"/>
      <c r="F15" s="136"/>
      <c r="G15" s="137"/>
      <c r="H15" s="140"/>
      <c r="I15" s="140"/>
      <c r="J15" s="140"/>
    </row>
    <row r="16" spans="1:11" x14ac:dyDescent="0.25">
      <c r="A16" s="133" t="s">
        <v>112</v>
      </c>
      <c r="B16" s="134" t="s">
        <v>12</v>
      </c>
      <c r="C16" s="134" t="s">
        <v>13</v>
      </c>
      <c r="D16" s="135" t="s">
        <v>113</v>
      </c>
      <c r="E16" s="136"/>
      <c r="F16" s="136"/>
      <c r="G16" s="137"/>
      <c r="H16" s="138">
        <v>64</v>
      </c>
      <c r="I16" s="155"/>
      <c r="J16" s="139">
        <f>+ROUND(TRUNC(H16,2)*TRUNC(I16,2),2)</f>
        <v>0</v>
      </c>
    </row>
    <row r="17" spans="1:10" ht="54.75" customHeight="1" x14ac:dyDescent="0.25">
      <c r="A17" s="140"/>
      <c r="B17" s="140"/>
      <c r="C17" s="140"/>
      <c r="D17" s="135" t="s">
        <v>114</v>
      </c>
      <c r="E17" s="136"/>
      <c r="F17" s="136"/>
      <c r="G17" s="137"/>
      <c r="H17" s="140"/>
      <c r="I17" s="140"/>
      <c r="J17" s="140"/>
    </row>
    <row r="18" spans="1:10" x14ac:dyDescent="0.25">
      <c r="A18" s="133" t="s">
        <v>115</v>
      </c>
      <c r="B18" s="134" t="s">
        <v>12</v>
      </c>
      <c r="C18" s="134" t="s">
        <v>14</v>
      </c>
      <c r="D18" s="135" t="s">
        <v>116</v>
      </c>
      <c r="E18" s="136"/>
      <c r="F18" s="136"/>
      <c r="G18" s="137"/>
      <c r="H18" s="138">
        <v>40</v>
      </c>
      <c r="I18" s="155"/>
      <c r="J18" s="139">
        <f>+ROUND(TRUNC(H18,2)*TRUNC(I18,2),2)</f>
        <v>0</v>
      </c>
    </row>
    <row r="19" spans="1:10" ht="45" customHeight="1" x14ac:dyDescent="0.25">
      <c r="A19" s="140"/>
      <c r="B19" s="140"/>
      <c r="C19" s="140"/>
      <c r="D19" s="135" t="s">
        <v>117</v>
      </c>
      <c r="E19" s="136"/>
      <c r="F19" s="136"/>
      <c r="G19" s="137"/>
      <c r="H19" s="140"/>
      <c r="I19" s="140"/>
      <c r="J19" s="140"/>
    </row>
    <row r="20" spans="1:10" ht="22.5" customHeight="1" x14ac:dyDescent="0.25">
      <c r="A20" s="133" t="s">
        <v>118</v>
      </c>
      <c r="B20" s="134" t="s">
        <v>12</v>
      </c>
      <c r="C20" s="134" t="s">
        <v>13</v>
      </c>
      <c r="D20" s="135" t="s">
        <v>119</v>
      </c>
      <c r="E20" s="136"/>
      <c r="F20" s="136"/>
      <c r="G20" s="137"/>
      <c r="H20" s="138">
        <v>100</v>
      </c>
      <c r="I20" s="155"/>
      <c r="J20" s="139">
        <f>+ROUND(TRUNC(H20,2)*TRUNC(I20,2),2)</f>
        <v>0</v>
      </c>
    </row>
    <row r="21" spans="1:10" ht="160.5" customHeight="1" x14ac:dyDescent="0.25">
      <c r="A21" s="140"/>
      <c r="B21" s="140"/>
      <c r="C21" s="140"/>
      <c r="D21" s="135" t="s">
        <v>120</v>
      </c>
      <c r="E21" s="136"/>
      <c r="F21" s="136"/>
      <c r="G21" s="137"/>
      <c r="H21" s="140"/>
      <c r="I21" s="140"/>
      <c r="J21" s="140"/>
    </row>
    <row r="22" spans="1:10" x14ac:dyDescent="0.25">
      <c r="A22" s="133" t="s">
        <v>121</v>
      </c>
      <c r="B22" s="134" t="s">
        <v>12</v>
      </c>
      <c r="C22" s="134" t="s">
        <v>14</v>
      </c>
      <c r="D22" s="135" t="s">
        <v>122</v>
      </c>
      <c r="E22" s="136"/>
      <c r="F22" s="136"/>
      <c r="G22" s="137"/>
      <c r="H22" s="138">
        <v>12</v>
      </c>
      <c r="I22" s="155"/>
      <c r="J22" s="139">
        <f>+ROUND(TRUNC(H22,2)*TRUNC(I22,2),2)</f>
        <v>0</v>
      </c>
    </row>
    <row r="23" spans="1:10" ht="72" customHeight="1" x14ac:dyDescent="0.25">
      <c r="A23" s="140"/>
      <c r="B23" s="140"/>
      <c r="C23" s="140"/>
      <c r="D23" s="135" t="s">
        <v>123</v>
      </c>
      <c r="E23" s="136"/>
      <c r="F23" s="136"/>
      <c r="G23" s="137"/>
      <c r="H23" s="140"/>
      <c r="I23" s="140"/>
      <c r="J23" s="140"/>
    </row>
    <row r="24" spans="1:10" x14ac:dyDescent="0.25">
      <c r="A24" s="133" t="s">
        <v>124</v>
      </c>
      <c r="B24" s="134" t="s">
        <v>12</v>
      </c>
      <c r="C24" s="134" t="s">
        <v>14</v>
      </c>
      <c r="D24" s="135" t="s">
        <v>125</v>
      </c>
      <c r="E24" s="136"/>
      <c r="F24" s="136"/>
      <c r="G24" s="137"/>
      <c r="H24" s="138">
        <v>12</v>
      </c>
      <c r="I24" s="155"/>
      <c r="J24" s="139">
        <f>+ROUND(TRUNC(H24,2)*TRUNC(I24,2),2)</f>
        <v>0</v>
      </c>
    </row>
    <row r="25" spans="1:10" ht="81.75" customHeight="1" x14ac:dyDescent="0.25">
      <c r="A25" s="140"/>
      <c r="B25" s="140"/>
      <c r="C25" s="140"/>
      <c r="D25" s="135" t="s">
        <v>126</v>
      </c>
      <c r="E25" s="136"/>
      <c r="F25" s="136"/>
      <c r="G25" s="137"/>
      <c r="H25" s="140"/>
      <c r="I25" s="140"/>
      <c r="J25" s="140"/>
    </row>
    <row r="26" spans="1:10" x14ac:dyDescent="0.25">
      <c r="A26" s="133" t="s">
        <v>127</v>
      </c>
      <c r="B26" s="134" t="s">
        <v>12</v>
      </c>
      <c r="C26" s="134" t="s">
        <v>14</v>
      </c>
      <c r="D26" s="135" t="s">
        <v>128</v>
      </c>
      <c r="E26" s="136"/>
      <c r="F26" s="136"/>
      <c r="G26" s="137"/>
      <c r="H26" s="138">
        <v>1</v>
      </c>
      <c r="I26" s="155"/>
      <c r="J26" s="139">
        <f>+ROUND(TRUNC(H26,2)*TRUNC(I26,2),2)</f>
        <v>0</v>
      </c>
    </row>
    <row r="27" spans="1:10" ht="111" customHeight="1" x14ac:dyDescent="0.25">
      <c r="A27" s="140"/>
      <c r="B27" s="140"/>
      <c r="C27" s="140"/>
      <c r="D27" s="135" t="s">
        <v>129</v>
      </c>
      <c r="E27" s="136"/>
      <c r="F27" s="136"/>
      <c r="G27" s="137"/>
      <c r="H27" s="140"/>
      <c r="I27" s="140"/>
      <c r="J27" s="140"/>
    </row>
    <row r="28" spans="1:10" x14ac:dyDescent="0.25">
      <c r="A28" s="140"/>
      <c r="B28" s="140"/>
      <c r="C28" s="140"/>
      <c r="D28" s="141" t="s">
        <v>130</v>
      </c>
      <c r="E28" s="142">
        <v>1</v>
      </c>
      <c r="F28" s="138">
        <v>0</v>
      </c>
      <c r="G28" s="138">
        <v>1</v>
      </c>
      <c r="H28" s="140"/>
      <c r="I28" s="140"/>
      <c r="J28" s="140"/>
    </row>
    <row r="29" spans="1:10" x14ac:dyDescent="0.25">
      <c r="A29" s="133" t="s">
        <v>131</v>
      </c>
      <c r="B29" s="134" t="s">
        <v>12</v>
      </c>
      <c r="C29" s="134" t="s">
        <v>132</v>
      </c>
      <c r="D29" s="135" t="s">
        <v>133</v>
      </c>
      <c r="E29" s="136"/>
      <c r="F29" s="136"/>
      <c r="G29" s="137"/>
      <c r="H29" s="138">
        <v>25</v>
      </c>
      <c r="I29" s="155"/>
      <c r="J29" s="139">
        <f>+ROUND(TRUNC(H29,2)*TRUNC(I29,2),2)</f>
        <v>0</v>
      </c>
    </row>
    <row r="30" spans="1:10" ht="74.25" customHeight="1" x14ac:dyDescent="0.25">
      <c r="A30" s="140"/>
      <c r="B30" s="140"/>
      <c r="C30" s="140"/>
      <c r="D30" s="135" t="s">
        <v>134</v>
      </c>
      <c r="E30" s="136"/>
      <c r="F30" s="136"/>
      <c r="G30" s="137"/>
      <c r="H30" s="140"/>
      <c r="I30" s="140"/>
      <c r="J30" s="140"/>
    </row>
    <row r="31" spans="1:10" x14ac:dyDescent="0.25">
      <c r="A31" s="140"/>
      <c r="B31" s="140"/>
      <c r="C31" s="140"/>
      <c r="D31" s="141" t="s">
        <v>135</v>
      </c>
      <c r="E31" s="142">
        <v>1</v>
      </c>
      <c r="F31" s="138">
        <v>25</v>
      </c>
      <c r="G31" s="138">
        <v>25</v>
      </c>
      <c r="H31" s="140"/>
      <c r="I31" s="140"/>
      <c r="J31" s="140"/>
    </row>
    <row r="32" spans="1:10" x14ac:dyDescent="0.25">
      <c r="A32" s="133" t="s">
        <v>136</v>
      </c>
      <c r="B32" s="134" t="s">
        <v>12</v>
      </c>
      <c r="C32" s="134" t="s">
        <v>132</v>
      </c>
      <c r="D32" s="135" t="s">
        <v>137</v>
      </c>
      <c r="E32" s="136"/>
      <c r="F32" s="136"/>
      <c r="G32" s="137"/>
      <c r="H32" s="138">
        <v>25</v>
      </c>
      <c r="I32" s="155"/>
      <c r="J32" s="139">
        <f>+ROUND(TRUNC(H32,2)*TRUNC(I32,2),2)</f>
        <v>0</v>
      </c>
    </row>
    <row r="33" spans="1:10" ht="62.25" customHeight="1" x14ac:dyDescent="0.25">
      <c r="A33" s="140"/>
      <c r="B33" s="140"/>
      <c r="C33" s="140"/>
      <c r="D33" s="135" t="s">
        <v>138</v>
      </c>
      <c r="E33" s="136"/>
      <c r="F33" s="136"/>
      <c r="G33" s="137"/>
      <c r="H33" s="140"/>
      <c r="I33" s="140"/>
      <c r="J33" s="140"/>
    </row>
    <row r="34" spans="1:10" x14ac:dyDescent="0.25">
      <c r="A34" s="140"/>
      <c r="B34" s="140"/>
      <c r="C34" s="140"/>
      <c r="D34" s="141" t="s">
        <v>139</v>
      </c>
      <c r="E34" s="142">
        <v>1</v>
      </c>
      <c r="F34" s="138">
        <v>25</v>
      </c>
      <c r="G34" s="138">
        <v>25</v>
      </c>
      <c r="H34" s="140"/>
      <c r="I34" s="140"/>
      <c r="J34" s="140"/>
    </row>
    <row r="35" spans="1:10" ht="22.5" customHeight="1" x14ac:dyDescent="0.25">
      <c r="A35" s="133" t="s">
        <v>140</v>
      </c>
      <c r="B35" s="134" t="s">
        <v>12</v>
      </c>
      <c r="C35" s="134" t="s">
        <v>132</v>
      </c>
      <c r="D35" s="135" t="s">
        <v>141</v>
      </c>
      <c r="E35" s="136"/>
      <c r="F35" s="136"/>
      <c r="G35" s="137"/>
      <c r="H35" s="138">
        <v>25</v>
      </c>
      <c r="I35" s="155"/>
      <c r="J35" s="139">
        <f>+ROUND(TRUNC(H35,2)*TRUNC(I35,2),2)</f>
        <v>0</v>
      </c>
    </row>
    <row r="36" spans="1:10" ht="72" customHeight="1" x14ac:dyDescent="0.25">
      <c r="A36" s="140"/>
      <c r="B36" s="140"/>
      <c r="C36" s="140"/>
      <c r="D36" s="135" t="s">
        <v>142</v>
      </c>
      <c r="E36" s="136"/>
      <c r="F36" s="136"/>
      <c r="G36" s="137"/>
      <c r="H36" s="140"/>
      <c r="I36" s="140"/>
      <c r="J36" s="140"/>
    </row>
    <row r="37" spans="1:10" ht="22.5" customHeight="1" x14ac:dyDescent="0.25">
      <c r="A37" s="133" t="s">
        <v>143</v>
      </c>
      <c r="B37" s="134" t="s">
        <v>12</v>
      </c>
      <c r="C37" s="134" t="s">
        <v>132</v>
      </c>
      <c r="D37" s="135" t="s">
        <v>144</v>
      </c>
      <c r="E37" s="136"/>
      <c r="F37" s="136"/>
      <c r="G37" s="137"/>
      <c r="H37" s="138">
        <v>25</v>
      </c>
      <c r="I37" s="155"/>
      <c r="J37" s="139">
        <f>+ROUND(TRUNC(H37,2)*TRUNC(I37,2),2)</f>
        <v>0</v>
      </c>
    </row>
    <row r="38" spans="1:10" ht="66.75" customHeight="1" x14ac:dyDescent="0.25">
      <c r="A38" s="140"/>
      <c r="B38" s="140"/>
      <c r="C38" s="140"/>
      <c r="D38" s="135" t="s">
        <v>145</v>
      </c>
      <c r="E38" s="136"/>
      <c r="F38" s="136"/>
      <c r="G38" s="137"/>
      <c r="H38" s="140"/>
      <c r="I38" s="140"/>
      <c r="J38" s="140"/>
    </row>
    <row r="39" spans="1:10" x14ac:dyDescent="0.25">
      <c r="A39" s="133" t="s">
        <v>146</v>
      </c>
      <c r="B39" s="134" t="s">
        <v>12</v>
      </c>
      <c r="C39" s="134" t="s">
        <v>14</v>
      </c>
      <c r="D39" s="135" t="s">
        <v>147</v>
      </c>
      <c r="E39" s="136"/>
      <c r="F39" s="136"/>
      <c r="G39" s="137"/>
      <c r="H39" s="138">
        <v>2</v>
      </c>
      <c r="I39" s="155"/>
      <c r="J39" s="139">
        <f>+ROUND(TRUNC(H39,2)*TRUNC(I39,2),2)</f>
        <v>0</v>
      </c>
    </row>
    <row r="40" spans="1:10" ht="135" customHeight="1" x14ac:dyDescent="0.25">
      <c r="A40" s="140"/>
      <c r="B40" s="140"/>
      <c r="C40" s="140"/>
      <c r="D40" s="135" t="s">
        <v>148</v>
      </c>
      <c r="E40" s="136"/>
      <c r="F40" s="136"/>
      <c r="G40" s="137"/>
      <c r="H40" s="140"/>
      <c r="I40" s="140"/>
      <c r="J40" s="140"/>
    </row>
    <row r="41" spans="1:10" x14ac:dyDescent="0.25">
      <c r="A41" s="133" t="s">
        <v>149</v>
      </c>
      <c r="B41" s="134" t="s">
        <v>12</v>
      </c>
      <c r="C41" s="134" t="s">
        <v>14</v>
      </c>
      <c r="D41" s="135" t="s">
        <v>150</v>
      </c>
      <c r="E41" s="136"/>
      <c r="F41" s="136"/>
      <c r="G41" s="137"/>
      <c r="H41" s="138">
        <v>1</v>
      </c>
      <c r="I41" s="155"/>
      <c r="J41" s="139">
        <f>+ROUND(TRUNC(H41,2)*TRUNC(I41,2),2)</f>
        <v>0</v>
      </c>
    </row>
    <row r="42" spans="1:10" ht="105" customHeight="1" x14ac:dyDescent="0.25">
      <c r="A42" s="140"/>
      <c r="B42" s="140"/>
      <c r="C42" s="140"/>
      <c r="D42" s="135" t="s">
        <v>151</v>
      </c>
      <c r="E42" s="136"/>
      <c r="F42" s="136"/>
      <c r="G42" s="137"/>
      <c r="H42" s="140"/>
      <c r="I42" s="140"/>
      <c r="J42" s="140"/>
    </row>
    <row r="43" spans="1:10" x14ac:dyDescent="0.25">
      <c r="A43" s="133" t="s">
        <v>152</v>
      </c>
      <c r="B43" s="134" t="s">
        <v>12</v>
      </c>
      <c r="C43" s="134" t="s">
        <v>14</v>
      </c>
      <c r="D43" s="135" t="s">
        <v>153</v>
      </c>
      <c r="E43" s="136"/>
      <c r="F43" s="136"/>
      <c r="G43" s="137"/>
      <c r="H43" s="138">
        <v>1</v>
      </c>
      <c r="I43" s="155"/>
      <c r="J43" s="139">
        <f>+ROUND(TRUNC(H43,2)*TRUNC(I43,2),2)</f>
        <v>0</v>
      </c>
    </row>
    <row r="44" spans="1:10" ht="117" customHeight="1" x14ac:dyDescent="0.25">
      <c r="A44" s="140"/>
      <c r="B44" s="140"/>
      <c r="C44" s="140"/>
      <c r="D44" s="135" t="s">
        <v>154</v>
      </c>
      <c r="E44" s="136"/>
      <c r="F44" s="136"/>
      <c r="G44" s="137"/>
      <c r="H44" s="140"/>
      <c r="I44" s="140"/>
      <c r="J44" s="140"/>
    </row>
    <row r="45" spans="1:10" x14ac:dyDescent="0.25">
      <c r="A45" s="143" t="s">
        <v>155</v>
      </c>
      <c r="B45" s="143" t="s">
        <v>12</v>
      </c>
      <c r="C45" s="143" t="s">
        <v>16</v>
      </c>
      <c r="D45" s="144" t="s">
        <v>156</v>
      </c>
      <c r="E45" s="145"/>
      <c r="F45" s="145"/>
      <c r="G45" s="146"/>
      <c r="H45" s="147">
        <v>1</v>
      </c>
      <c r="I45" s="147">
        <f>+IF(AND(OR(J69&lt;&gt;0,J70&lt;&gt;0),(+ABS(I69)+ABS(I70)=0)),4050.01,IF(OR(I69&lt;&gt;0,I70&lt;&gt;0),+ROUND(4050.01*(1+I69+I70),2),4819.51))</f>
        <v>4819.51</v>
      </c>
      <c r="J45" s="147">
        <f>+ROUND(TRUNC(H45,2)*TRUNC(I45,2),2)</f>
        <v>4819.51</v>
      </c>
    </row>
    <row r="46" spans="1:10" ht="82.5" customHeight="1" x14ac:dyDescent="0.25">
      <c r="A46" s="140"/>
      <c r="B46" s="140"/>
      <c r="C46" s="140"/>
      <c r="D46" s="135" t="s">
        <v>157</v>
      </c>
      <c r="E46" s="136"/>
      <c r="F46" s="136"/>
      <c r="G46" s="137"/>
      <c r="H46" s="140"/>
      <c r="I46" s="140"/>
      <c r="J46" s="140"/>
    </row>
    <row r="47" spans="1:10" x14ac:dyDescent="0.25">
      <c r="A47" s="133" t="s">
        <v>158</v>
      </c>
      <c r="B47" s="134" t="s">
        <v>12</v>
      </c>
      <c r="C47" s="134" t="s">
        <v>14</v>
      </c>
      <c r="D47" s="135" t="s">
        <v>159</v>
      </c>
      <c r="E47" s="136"/>
      <c r="F47" s="136"/>
      <c r="G47" s="137"/>
      <c r="H47" s="138">
        <v>1</v>
      </c>
      <c r="I47" s="155"/>
      <c r="J47" s="139">
        <f>+ROUND(TRUNC(H47,2)*TRUNC(I47,2),2)</f>
        <v>0</v>
      </c>
    </row>
    <row r="48" spans="1:10" ht="102.75" customHeight="1" x14ac:dyDescent="0.25">
      <c r="A48" s="140"/>
      <c r="B48" s="140"/>
      <c r="C48" s="140"/>
      <c r="D48" s="135" t="s">
        <v>160</v>
      </c>
      <c r="E48" s="136"/>
      <c r="F48" s="136"/>
      <c r="G48" s="137"/>
      <c r="H48" s="140"/>
      <c r="I48" s="140"/>
      <c r="J48" s="140"/>
    </row>
    <row r="49" spans="1:10" x14ac:dyDescent="0.25">
      <c r="A49" s="133" t="s">
        <v>161</v>
      </c>
      <c r="B49" s="134" t="s">
        <v>12</v>
      </c>
      <c r="C49" s="134" t="s">
        <v>14</v>
      </c>
      <c r="D49" s="135" t="s">
        <v>162</v>
      </c>
      <c r="E49" s="136"/>
      <c r="F49" s="136"/>
      <c r="G49" s="137"/>
      <c r="H49" s="138">
        <v>1</v>
      </c>
      <c r="I49" s="155"/>
      <c r="J49" s="139">
        <f>+ROUND(TRUNC(H49,2)*TRUNC(I49,2),2)</f>
        <v>0</v>
      </c>
    </row>
    <row r="50" spans="1:10" ht="152.25" customHeight="1" x14ac:dyDescent="0.25">
      <c r="A50" s="140"/>
      <c r="B50" s="140"/>
      <c r="C50" s="140"/>
      <c r="D50" s="135" t="s">
        <v>163</v>
      </c>
      <c r="E50" s="136"/>
      <c r="F50" s="136"/>
      <c r="G50" s="137"/>
      <c r="H50" s="140"/>
      <c r="I50" s="140"/>
      <c r="J50" s="140"/>
    </row>
    <row r="51" spans="1:10" x14ac:dyDescent="0.25">
      <c r="A51" s="133" t="s">
        <v>164</v>
      </c>
      <c r="B51" s="134" t="s">
        <v>12</v>
      </c>
      <c r="C51" s="134" t="s">
        <v>14</v>
      </c>
      <c r="D51" s="135" t="s">
        <v>165</v>
      </c>
      <c r="E51" s="136"/>
      <c r="F51" s="136"/>
      <c r="G51" s="137"/>
      <c r="H51" s="138">
        <v>1</v>
      </c>
      <c r="I51" s="155"/>
      <c r="J51" s="139">
        <f>+ROUND(TRUNC(H51,2)*TRUNC(I51,2),2)</f>
        <v>0</v>
      </c>
    </row>
    <row r="52" spans="1:10" ht="121.5" customHeight="1" x14ac:dyDescent="0.25">
      <c r="A52" s="140"/>
      <c r="B52" s="140"/>
      <c r="C52" s="140"/>
      <c r="D52" s="135" t="s">
        <v>166</v>
      </c>
      <c r="E52" s="136"/>
      <c r="F52" s="136"/>
      <c r="G52" s="137"/>
      <c r="H52" s="140"/>
      <c r="I52" s="140"/>
      <c r="J52" s="140"/>
    </row>
    <row r="53" spans="1:10" x14ac:dyDescent="0.25">
      <c r="A53" s="133" t="s">
        <v>167</v>
      </c>
      <c r="B53" s="134" t="s">
        <v>12</v>
      </c>
      <c r="C53" s="134" t="s">
        <v>14</v>
      </c>
      <c r="D53" s="135" t="s">
        <v>168</v>
      </c>
      <c r="E53" s="136"/>
      <c r="F53" s="136"/>
      <c r="G53" s="137"/>
      <c r="H53" s="138">
        <v>1</v>
      </c>
      <c r="I53" s="155"/>
      <c r="J53" s="139">
        <f>+ROUND(TRUNC(H53,2)*TRUNC(I53,2),2)</f>
        <v>0</v>
      </c>
    </row>
    <row r="54" spans="1:10" ht="42.75" customHeight="1" x14ac:dyDescent="0.25">
      <c r="A54" s="140"/>
      <c r="B54" s="140"/>
      <c r="C54" s="140"/>
      <c r="D54" s="135" t="s">
        <v>169</v>
      </c>
      <c r="E54" s="136"/>
      <c r="F54" s="136"/>
      <c r="G54" s="137"/>
      <c r="H54" s="140"/>
      <c r="I54" s="140"/>
      <c r="J54" s="140"/>
    </row>
    <row r="55" spans="1:10" x14ac:dyDescent="0.25">
      <c r="A55" s="140"/>
      <c r="B55" s="83" t="s">
        <v>58</v>
      </c>
      <c r="C55" s="140"/>
      <c r="D55" s="148"/>
      <c r="E55" s="142"/>
      <c r="F55" s="140"/>
      <c r="G55" s="149" t="s">
        <v>15</v>
      </c>
      <c r="H55" s="138"/>
      <c r="I55" s="150"/>
      <c r="J55" s="3">
        <f>SUM(J8:J54)</f>
        <v>4819.51</v>
      </c>
    </row>
    <row r="56" spans="1:10" x14ac:dyDescent="0.25">
      <c r="A56" s="128" t="s">
        <v>25</v>
      </c>
      <c r="B56" s="128" t="s">
        <v>10</v>
      </c>
      <c r="C56" s="128" t="s">
        <v>11</v>
      </c>
      <c r="D56" s="129" t="s">
        <v>22</v>
      </c>
      <c r="E56" s="130"/>
      <c r="F56" s="130"/>
      <c r="G56" s="131"/>
      <c r="H56" s="132"/>
      <c r="I56" s="132"/>
      <c r="J56" s="132"/>
    </row>
    <row r="57" spans="1:10" x14ac:dyDescent="0.25">
      <c r="A57" s="133" t="s">
        <v>26</v>
      </c>
      <c r="B57" s="134" t="s">
        <v>12</v>
      </c>
      <c r="C57" s="134" t="s">
        <v>14</v>
      </c>
      <c r="D57" s="135" t="s">
        <v>22</v>
      </c>
      <c r="E57" s="136"/>
      <c r="F57" s="136"/>
      <c r="G57" s="137"/>
      <c r="H57" s="138">
        <v>1</v>
      </c>
      <c r="I57" s="155"/>
      <c r="J57" s="139">
        <f>+ROUND(TRUNC(H57,2)*TRUNC(I57,2),2)</f>
        <v>0</v>
      </c>
    </row>
    <row r="58" spans="1:10" ht="162" customHeight="1" x14ac:dyDescent="0.25">
      <c r="A58" s="140"/>
      <c r="B58" s="140"/>
      <c r="C58" s="140"/>
      <c r="D58" s="135" t="s">
        <v>170</v>
      </c>
      <c r="E58" s="136"/>
      <c r="F58" s="136"/>
      <c r="G58" s="137"/>
      <c r="H58" s="140"/>
      <c r="I58" s="140"/>
      <c r="J58" s="140"/>
    </row>
    <row r="59" spans="1:10" x14ac:dyDescent="0.25">
      <c r="A59" s="140"/>
      <c r="B59" s="83" t="s">
        <v>58</v>
      </c>
      <c r="C59" s="140"/>
      <c r="D59" s="148"/>
      <c r="E59" s="142"/>
      <c r="F59" s="140"/>
      <c r="G59" s="149" t="s">
        <v>17</v>
      </c>
      <c r="H59" s="138"/>
      <c r="I59" s="150"/>
      <c r="J59" s="3">
        <f>SUM(J57:J58)</f>
        <v>0</v>
      </c>
    </row>
    <row r="60" spans="1:10" x14ac:dyDescent="0.25">
      <c r="A60" s="128" t="s">
        <v>27</v>
      </c>
      <c r="B60" s="128" t="s">
        <v>10</v>
      </c>
      <c r="C60" s="128" t="s">
        <v>11</v>
      </c>
      <c r="D60" s="129" t="s">
        <v>171</v>
      </c>
      <c r="E60" s="130"/>
      <c r="F60" s="130"/>
      <c r="G60" s="131"/>
      <c r="H60" s="132"/>
      <c r="I60" s="132"/>
      <c r="J60" s="132"/>
    </row>
    <row r="61" spans="1:10" x14ac:dyDescent="0.25">
      <c r="A61" s="133" t="s">
        <v>28</v>
      </c>
      <c r="B61" s="134" t="s">
        <v>12</v>
      </c>
      <c r="C61" s="134" t="s">
        <v>14</v>
      </c>
      <c r="D61" s="135" t="s">
        <v>171</v>
      </c>
      <c r="E61" s="136"/>
      <c r="F61" s="136"/>
      <c r="G61" s="137"/>
      <c r="H61" s="138">
        <v>1</v>
      </c>
      <c r="I61" s="155"/>
      <c r="J61" s="139">
        <f>+ROUND(TRUNC(H61,2)*TRUNC(I61,2),2)</f>
        <v>0</v>
      </c>
    </row>
    <row r="62" spans="1:10" ht="120" customHeight="1" x14ac:dyDescent="0.25">
      <c r="A62" s="140"/>
      <c r="B62" s="140"/>
      <c r="C62" s="140"/>
      <c r="D62" s="135" t="s">
        <v>172</v>
      </c>
      <c r="E62" s="136"/>
      <c r="F62" s="136"/>
      <c r="G62" s="137"/>
      <c r="H62" s="140"/>
      <c r="I62" s="140"/>
      <c r="J62" s="140"/>
    </row>
    <row r="63" spans="1:10" x14ac:dyDescent="0.25">
      <c r="A63" s="140"/>
      <c r="B63" s="83" t="s">
        <v>58</v>
      </c>
      <c r="C63" s="140"/>
      <c r="D63" s="148"/>
      <c r="E63" s="142"/>
      <c r="F63" s="140"/>
      <c r="G63" s="149" t="s">
        <v>18</v>
      </c>
      <c r="H63" s="138"/>
      <c r="I63" s="150"/>
      <c r="J63" s="3">
        <f>SUM(J61:J62)</f>
        <v>0</v>
      </c>
    </row>
    <row r="64" spans="1:10" x14ac:dyDescent="0.25">
      <c r="A64" s="128" t="s">
        <v>29</v>
      </c>
      <c r="B64" s="128" t="s">
        <v>10</v>
      </c>
      <c r="C64" s="128" t="s">
        <v>11</v>
      </c>
      <c r="D64" s="129" t="s">
        <v>21</v>
      </c>
      <c r="E64" s="130"/>
      <c r="F64" s="130"/>
      <c r="G64" s="131"/>
      <c r="H64" s="132"/>
      <c r="I64" s="132"/>
      <c r="J64" s="132"/>
    </row>
    <row r="65" spans="1:12" x14ac:dyDescent="0.25">
      <c r="A65" s="133" t="s">
        <v>30</v>
      </c>
      <c r="B65" s="134" t="s">
        <v>12</v>
      </c>
      <c r="C65" s="134" t="s">
        <v>14</v>
      </c>
      <c r="D65" s="135" t="s">
        <v>21</v>
      </c>
      <c r="E65" s="136"/>
      <c r="F65" s="136"/>
      <c r="G65" s="137"/>
      <c r="H65" s="138">
        <v>1</v>
      </c>
      <c r="I65" s="155"/>
      <c r="J65" s="139">
        <f>+ROUND(TRUNC(H65,2)*TRUNC(I65,2),2)</f>
        <v>0</v>
      </c>
    </row>
    <row r="66" spans="1:12" ht="101.25" customHeight="1" x14ac:dyDescent="0.25">
      <c r="A66" s="140"/>
      <c r="B66" s="140"/>
      <c r="C66" s="140"/>
      <c r="D66" s="135" t="s">
        <v>173</v>
      </c>
      <c r="E66" s="136"/>
      <c r="F66" s="136"/>
      <c r="G66" s="137"/>
      <c r="H66" s="140"/>
      <c r="I66" s="140"/>
      <c r="J66" s="140"/>
    </row>
    <row r="67" spans="1:12" x14ac:dyDescent="0.25">
      <c r="A67" s="140"/>
      <c r="B67" s="83" t="s">
        <v>58</v>
      </c>
      <c r="C67" s="140"/>
      <c r="D67" s="148"/>
      <c r="E67" s="142"/>
      <c r="F67" s="140"/>
      <c r="G67" s="149" t="s">
        <v>19</v>
      </c>
      <c r="H67" s="138"/>
      <c r="I67" s="150"/>
      <c r="J67" s="3">
        <f>SUM(J65:J66)</f>
        <v>0</v>
      </c>
    </row>
    <row r="68" spans="1:12" x14ac:dyDescent="0.25">
      <c r="A68" s="151"/>
      <c r="B68" s="83" t="s">
        <v>58</v>
      </c>
      <c r="C68" s="151"/>
      <c r="D68" s="109"/>
      <c r="E68" s="84"/>
      <c r="F68" s="152"/>
      <c r="G68" s="85" t="s">
        <v>59</v>
      </c>
      <c r="H68" s="79"/>
      <c r="I68" s="2"/>
      <c r="J68" s="3">
        <f>+J67+J63+J59+J55</f>
        <v>4819.51</v>
      </c>
    </row>
    <row r="69" spans="1:12" x14ac:dyDescent="0.25">
      <c r="A69" s="151"/>
      <c r="B69" s="83" t="s">
        <v>58</v>
      </c>
      <c r="C69" s="151"/>
      <c r="D69" s="110"/>
      <c r="E69" s="48"/>
      <c r="F69" s="152"/>
      <c r="G69" s="77" t="s">
        <v>64</v>
      </c>
      <c r="H69" s="27" t="str">
        <f>+IF(AND($J$68&gt;0,LEN(J69)&lt;=0,LEN(I69)&lt;=0),"13 %",IF(AND($J$68&gt;0,J69&gt;0,LEN(I69)&lt;=0),+(J69/$J$68),""))</f>
        <v>13 %</v>
      </c>
      <c r="I69" s="28"/>
      <c r="J69" s="1"/>
    </row>
    <row r="70" spans="1:12" x14ac:dyDescent="0.25">
      <c r="A70" s="151"/>
      <c r="B70" s="83" t="s">
        <v>58</v>
      </c>
      <c r="C70" s="151"/>
      <c r="D70" s="111"/>
      <c r="E70" s="112"/>
      <c r="F70" s="152"/>
      <c r="G70" s="77" t="s">
        <v>67</v>
      </c>
      <c r="H70" s="29" t="str">
        <f>+IF(AND($J$68&gt;0,LEN(J70)&lt;=0,LEN(I70)&lt;=0)," 6 %",IF(AND($J$68&gt;0,J70&gt;0,LEN(I70)&lt;=0),+(J70/$J$68),""))</f>
        <v xml:space="preserve"> 6 %</v>
      </c>
      <c r="I70" s="30"/>
      <c r="J70" s="1"/>
      <c r="L70" s="153"/>
    </row>
    <row r="71" spans="1:12" ht="30" customHeight="1" x14ac:dyDescent="0.25">
      <c r="A71" s="151"/>
      <c r="B71" s="83" t="s">
        <v>58</v>
      </c>
      <c r="C71" s="151"/>
      <c r="D71" s="113"/>
      <c r="E71" s="114"/>
      <c r="F71" s="152"/>
      <c r="G71" s="77" t="s">
        <v>31</v>
      </c>
      <c r="H71" s="31"/>
      <c r="I71" s="32"/>
      <c r="J71" s="33" t="str">
        <f>IF(COUNTA(I8:I65)&lt;25,"hay partidas sin ofertar",IF(AND(LEN(H69)+LEN(H70)&gt;0,LEN(I69)+LEN(I70)&gt;0),"ERROR: revisar % GG-BI incluidos",IF(ABS(I69)+ABS(I70)&gt;0,J68,IF(ROUND(SUM(J68:J70),2)=J68+J69+J70,SUM(J68:J70),"revisar G.G.-B.I. ofertados"))))</f>
        <v>hay partidas sin ofertar</v>
      </c>
      <c r="K71" s="8"/>
      <c r="L71" s="154"/>
    </row>
    <row r="72" spans="1:12" x14ac:dyDescent="0.25">
      <c r="C72" s="34"/>
      <c r="H72" s="7"/>
      <c r="I72" s="7"/>
      <c r="J72" s="7"/>
      <c r="K72" s="7"/>
    </row>
    <row r="73" spans="1:12" ht="30" customHeight="1" x14ac:dyDescent="0.25">
      <c r="A73" s="115" t="s">
        <v>174</v>
      </c>
      <c r="B73" s="115"/>
      <c r="C73" s="115"/>
      <c r="D73" s="115"/>
      <c r="E73" s="115"/>
      <c r="F73" s="115"/>
      <c r="G73" s="115"/>
      <c r="H73" s="115"/>
      <c r="I73" s="115"/>
      <c r="J73" s="115"/>
      <c r="K73" s="116"/>
    </row>
    <row r="74" spans="1:12" ht="15" customHeight="1" x14ac:dyDescent="0.25">
      <c r="A74" s="117" t="s">
        <v>175</v>
      </c>
      <c r="B74" s="117"/>
      <c r="C74" s="117"/>
      <c r="D74" s="117"/>
      <c r="E74" s="117"/>
      <c r="F74" s="117"/>
      <c r="G74" s="117"/>
      <c r="H74" s="117"/>
      <c r="I74" s="117"/>
      <c r="J74" s="117"/>
      <c r="K74" s="118"/>
    </row>
    <row r="75" spans="1:12" ht="48" customHeight="1" x14ac:dyDescent="0.25">
      <c r="A75" s="117" t="s">
        <v>176</v>
      </c>
      <c r="B75" s="117"/>
      <c r="C75" s="117"/>
      <c r="D75" s="117"/>
      <c r="E75" s="117"/>
      <c r="F75" s="117"/>
      <c r="G75" s="117"/>
      <c r="H75" s="117"/>
      <c r="I75" s="117"/>
      <c r="J75" s="117"/>
      <c r="K75" s="118"/>
    </row>
    <row r="76" spans="1:12" x14ac:dyDescent="0.25">
      <c r="A76" s="88"/>
      <c r="B76" s="88"/>
      <c r="C76" s="88"/>
      <c r="D76" s="88"/>
      <c r="E76" s="88"/>
      <c r="F76" s="88"/>
      <c r="G76" s="88"/>
      <c r="H76" s="88"/>
      <c r="I76" s="88"/>
      <c r="J76" s="88"/>
      <c r="K76" s="88"/>
    </row>
    <row r="77" spans="1:12" x14ac:dyDescent="0.25">
      <c r="D77" s="34"/>
      <c r="I77" s="7"/>
      <c r="J77" s="7"/>
      <c r="K77" s="7"/>
    </row>
    <row r="78" spans="1:12" x14ac:dyDescent="0.25">
      <c r="D78" s="34"/>
      <c r="I78" s="7"/>
      <c r="J78" s="7"/>
      <c r="K78" s="7"/>
    </row>
    <row r="79" spans="1:12" x14ac:dyDescent="0.25">
      <c r="D79" s="34"/>
      <c r="I79" s="7"/>
      <c r="J79" s="7"/>
      <c r="K79" s="7"/>
    </row>
    <row r="80" spans="1:12" x14ac:dyDescent="0.25">
      <c r="A80" s="6" t="s">
        <v>32</v>
      </c>
      <c r="C80" s="101"/>
      <c r="D80" s="101"/>
      <c r="E80" s="101"/>
      <c r="F80" s="101"/>
      <c r="G80" s="101"/>
      <c r="H80" s="101"/>
      <c r="I80" s="101"/>
      <c r="J80" s="7"/>
      <c r="K80" s="8"/>
    </row>
    <row r="81" spans="1:11" x14ac:dyDescent="0.25">
      <c r="I81" s="11"/>
    </row>
    <row r="83" spans="1:11" ht="50.1" customHeight="1" x14ac:dyDescent="0.25">
      <c r="A83" s="102" t="s">
        <v>33</v>
      </c>
      <c r="B83" s="102"/>
      <c r="C83" s="102"/>
      <c r="D83" s="102"/>
      <c r="E83" s="102"/>
      <c r="F83" s="102"/>
      <c r="G83" s="102"/>
      <c r="H83" s="102"/>
      <c r="I83" s="102"/>
      <c r="J83" s="102"/>
      <c r="K83" s="119"/>
    </row>
  </sheetData>
  <sheetProtection algorithmName="SHA-512" hashValue="2U7YsprRdlt2HaaqO+IA8IF19ITO7HBbTTgG51B2QnvxekUo5qHDGvha3LUeInhESmqm+mggjAYaA2DkQ4f54A==" saltValue="2z3hRJCExESZkft9QymrsQ==" spinCount="100000" sheet="1" objects="1" scenarios="1" selectLockedCells="1"/>
  <autoFilter ref="A5:K71" xr:uid="{A4CE7190-0FD4-48DA-A462-14E9845088BA}"/>
  <mergeCells count="61">
    <mergeCell ref="C80:I80"/>
    <mergeCell ref="D53:G53"/>
    <mergeCell ref="D54:G54"/>
    <mergeCell ref="D56:G56"/>
    <mergeCell ref="D57:G57"/>
    <mergeCell ref="D58:G58"/>
    <mergeCell ref="D38:G38"/>
    <mergeCell ref="D39:G39"/>
    <mergeCell ref="D40:G40"/>
    <mergeCell ref="D41:G41"/>
    <mergeCell ref="D42:G42"/>
    <mergeCell ref="D32:G32"/>
    <mergeCell ref="D33:G33"/>
    <mergeCell ref="D35:G35"/>
    <mergeCell ref="D36:G36"/>
    <mergeCell ref="D37:G37"/>
    <mergeCell ref="D25:G25"/>
    <mergeCell ref="D26:G26"/>
    <mergeCell ref="D27:G27"/>
    <mergeCell ref="D29:G29"/>
    <mergeCell ref="D30:G30"/>
    <mergeCell ref="D16:G16"/>
    <mergeCell ref="D17:G17"/>
    <mergeCell ref="D18:G18"/>
    <mergeCell ref="D19:G19"/>
    <mergeCell ref="D20:G20"/>
    <mergeCell ref="D11:G11"/>
    <mergeCell ref="D12:G12"/>
    <mergeCell ref="D13:G13"/>
    <mergeCell ref="D14:G14"/>
    <mergeCell ref="D15:G15"/>
    <mergeCell ref="A1:J1"/>
    <mergeCell ref="D6:G6"/>
    <mergeCell ref="D21:G21"/>
    <mergeCell ref="D22:G22"/>
    <mergeCell ref="D23:G23"/>
    <mergeCell ref="D24:G24"/>
    <mergeCell ref="D7:G7"/>
    <mergeCell ref="D8:G8"/>
    <mergeCell ref="D9:G9"/>
    <mergeCell ref="D10:G10"/>
    <mergeCell ref="D43:G43"/>
    <mergeCell ref="D44:G44"/>
    <mergeCell ref="D45:G45"/>
    <mergeCell ref="D46:G46"/>
    <mergeCell ref="D47:G47"/>
    <mergeCell ref="D48:G48"/>
    <mergeCell ref="D49:G49"/>
    <mergeCell ref="D50:G50"/>
    <mergeCell ref="D51:G51"/>
    <mergeCell ref="D52:G52"/>
    <mergeCell ref="A75:J75"/>
    <mergeCell ref="A83:J83"/>
    <mergeCell ref="A73:J73"/>
    <mergeCell ref="D64:G64"/>
    <mergeCell ref="D65:G65"/>
    <mergeCell ref="D66:G66"/>
    <mergeCell ref="A74:J74"/>
    <mergeCell ref="D60:G60"/>
    <mergeCell ref="D61:G61"/>
    <mergeCell ref="D62:G62"/>
  </mergeCells>
  <conditionalFormatting sqref="J69:J70">
    <cfRule type="expression" dxfId="2" priority="2">
      <formula>LEN(I69)+LEN(I70)&gt;0</formula>
    </cfRule>
  </conditionalFormatting>
  <conditionalFormatting sqref="J71">
    <cfRule type="expression" dxfId="1" priority="1">
      <formula>"J71=""ERROR: revisar % GG-BI incluidos"""</formula>
    </cfRule>
  </conditionalFormatting>
  <printOptions horizontalCentered="1"/>
  <pageMargins left="0.70866141732283472" right="0.51181102362204722" top="0.55118110236220474" bottom="0.55118110236220474" header="0.31496062992125984" footer="0.31496062992125984"/>
  <pageSetup paperSize="9" scale="69" fitToHeight="100" orientation="portrait" r:id="rId1"/>
  <headerFooter>
    <oddFooter>&amp;R &amp;P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8242A-1BB9-4771-8A24-5A9A5842BCC1}">
  <dimension ref="A3:J79"/>
  <sheetViews>
    <sheetView workbookViewId="0"/>
  </sheetViews>
  <sheetFormatPr baseColWidth="10" defaultRowHeight="15" x14ac:dyDescent="0.25"/>
  <cols>
    <col min="1" max="1" width="11.42578125" style="5"/>
    <col min="2" max="2" width="8.7109375" style="5" customWidth="1"/>
    <col min="3" max="3" width="5.7109375" style="5" customWidth="1"/>
    <col min="4" max="4" width="20.7109375" style="5" customWidth="1"/>
    <col min="5" max="5" width="14.85546875" style="5" customWidth="1"/>
    <col min="6" max="6" width="11.42578125" style="5"/>
    <col min="7" max="7" width="15.7109375" style="5" customWidth="1"/>
    <col min="8" max="8" width="23.5703125" style="5" customWidth="1"/>
    <col min="9" max="16384" width="11.42578125" style="5"/>
  </cols>
  <sheetData>
    <row r="3" spans="1:10" ht="18.75" x14ac:dyDescent="0.3">
      <c r="A3" s="35" t="s">
        <v>60</v>
      </c>
    </row>
    <row r="4" spans="1:10" ht="18.75" x14ac:dyDescent="0.3">
      <c r="A4" s="35"/>
    </row>
    <row r="5" spans="1:10" x14ac:dyDescent="0.25">
      <c r="F5" s="36" t="s">
        <v>6</v>
      </c>
      <c r="G5" s="37" t="s">
        <v>7</v>
      </c>
      <c r="H5" s="38"/>
      <c r="I5" s="9"/>
      <c r="J5" s="9"/>
    </row>
    <row r="6" spans="1:10" ht="15" customHeight="1" x14ac:dyDescent="0.25">
      <c r="A6" s="108" t="s">
        <v>155</v>
      </c>
      <c r="B6" s="108" t="s">
        <v>12</v>
      </c>
      <c r="C6" s="108" t="s">
        <v>16</v>
      </c>
      <c r="D6" s="39" t="s">
        <v>156</v>
      </c>
      <c r="E6" s="40"/>
      <c r="F6" s="41">
        <v>1</v>
      </c>
      <c r="G6" s="42">
        <v>4050.01</v>
      </c>
      <c r="H6" s="43"/>
      <c r="I6" s="9"/>
      <c r="J6" s="9"/>
    </row>
    <row r="8" spans="1:10" ht="18.75" x14ac:dyDescent="0.3">
      <c r="A8" s="35" t="s">
        <v>61</v>
      </c>
      <c r="B8" s="35" t="s">
        <v>62</v>
      </c>
    </row>
    <row r="10" spans="1:10" x14ac:dyDescent="0.25">
      <c r="B10" s="44" t="s">
        <v>63</v>
      </c>
    </row>
    <row r="12" spans="1:10" x14ac:dyDescent="0.25">
      <c r="B12" s="9"/>
      <c r="C12" s="9"/>
      <c r="D12" s="9"/>
      <c r="F12" s="45" t="s">
        <v>6</v>
      </c>
      <c r="G12" s="46" t="s">
        <v>7</v>
      </c>
      <c r="H12" s="47" t="s">
        <v>8</v>
      </c>
    </row>
    <row r="13" spans="1:10" ht="15" customHeight="1" x14ac:dyDescent="0.25">
      <c r="B13" s="48"/>
      <c r="C13" s="48"/>
      <c r="D13" s="103" t="s">
        <v>64</v>
      </c>
      <c r="E13" s="104"/>
      <c r="F13" s="49" t="s">
        <v>65</v>
      </c>
      <c r="G13" s="50"/>
      <c r="H13" s="51" t="s">
        <v>66</v>
      </c>
    </row>
    <row r="14" spans="1:10" ht="15" customHeight="1" x14ac:dyDescent="0.25">
      <c r="B14" s="48"/>
      <c r="C14" s="48"/>
      <c r="D14" s="103" t="s">
        <v>67</v>
      </c>
      <c r="E14" s="104"/>
      <c r="F14" s="49" t="s">
        <v>68</v>
      </c>
      <c r="G14" s="52"/>
      <c r="H14" s="53" t="s">
        <v>66</v>
      </c>
    </row>
    <row r="15" spans="1:10" x14ac:dyDescent="0.25">
      <c r="B15" s="9"/>
      <c r="C15" s="9"/>
      <c r="D15" s="9"/>
    </row>
    <row r="16" spans="1:10" x14ac:dyDescent="0.25">
      <c r="B16" s="5" t="s">
        <v>69</v>
      </c>
    </row>
    <row r="18" spans="1:10" x14ac:dyDescent="0.25">
      <c r="F18" s="45" t="s">
        <v>6</v>
      </c>
      <c r="G18" s="46" t="s">
        <v>7</v>
      </c>
      <c r="H18" s="54" t="s">
        <v>8</v>
      </c>
    </row>
    <row r="19" spans="1:10" x14ac:dyDescent="0.25">
      <c r="A19" s="55" t="str">
        <f>A6</f>
        <v>01_01_18</v>
      </c>
      <c r="B19" s="41" t="str">
        <f>$B$6</f>
        <v>Partida</v>
      </c>
      <c r="C19" s="41" t="str">
        <f>$C$6</f>
        <v>PA</v>
      </c>
      <c r="D19" s="56" t="str">
        <f>$D$6</f>
        <v>INFRAESTRUCTURAS Y MODIFICACIONES (#)</v>
      </c>
      <c r="E19" s="57"/>
      <c r="F19" s="41">
        <f>$F$6</f>
        <v>1</v>
      </c>
      <c r="G19" s="42">
        <f>+ROUND(ROUND($G$6,2)*1.19,2)</f>
        <v>4819.51</v>
      </c>
      <c r="H19" s="42">
        <f>+ROUND(+F19*ROUND(G19,2),2)</f>
        <v>4819.51</v>
      </c>
    </row>
    <row r="22" spans="1:10" ht="18.75" x14ac:dyDescent="0.3">
      <c r="A22" s="35" t="s">
        <v>70</v>
      </c>
      <c r="B22" s="35" t="s">
        <v>71</v>
      </c>
    </row>
    <row r="24" spans="1:10" x14ac:dyDescent="0.25">
      <c r="B24" s="44" t="s">
        <v>72</v>
      </c>
    </row>
    <row r="26" spans="1:10" x14ac:dyDescent="0.25">
      <c r="F26" s="45" t="s">
        <v>6</v>
      </c>
      <c r="G26" s="46" t="s">
        <v>7</v>
      </c>
      <c r="H26" s="47" t="s">
        <v>8</v>
      </c>
    </row>
    <row r="27" spans="1:10" ht="15" customHeight="1" x14ac:dyDescent="0.25">
      <c r="B27" s="48"/>
      <c r="C27" s="48"/>
      <c r="D27" s="103" t="s">
        <v>64</v>
      </c>
      <c r="E27" s="104"/>
      <c r="F27" s="58" t="s">
        <v>73</v>
      </c>
      <c r="G27" s="50"/>
      <c r="H27" s="51" t="s">
        <v>74</v>
      </c>
    </row>
    <row r="28" spans="1:10" ht="15" customHeight="1" x14ac:dyDescent="0.25">
      <c r="B28" s="48"/>
      <c r="C28" s="48"/>
      <c r="D28" s="103" t="s">
        <v>67</v>
      </c>
      <c r="E28" s="104"/>
      <c r="F28" s="58" t="s">
        <v>75</v>
      </c>
      <c r="G28" s="52"/>
      <c r="H28" s="53" t="s">
        <v>76</v>
      </c>
    </row>
    <row r="29" spans="1:10" x14ac:dyDescent="0.25">
      <c r="A29" s="4"/>
      <c r="B29" s="4"/>
      <c r="C29" s="4"/>
      <c r="D29" s="4"/>
      <c r="E29" s="59"/>
      <c r="F29" s="60"/>
      <c r="G29" s="61"/>
      <c r="H29" s="62"/>
      <c r="I29" s="10"/>
      <c r="J29" s="10"/>
    </row>
    <row r="30" spans="1:10" x14ac:dyDescent="0.25">
      <c r="A30" s="4"/>
      <c r="B30" s="63" t="s">
        <v>77</v>
      </c>
      <c r="C30" s="4"/>
      <c r="D30" s="4"/>
      <c r="E30" s="59"/>
      <c r="F30" s="60"/>
      <c r="G30" s="61"/>
      <c r="H30" s="62"/>
      <c r="I30" s="10"/>
      <c r="J30" s="10"/>
    </row>
    <row r="32" spans="1:10" x14ac:dyDescent="0.25">
      <c r="B32" s="5" t="s">
        <v>78</v>
      </c>
    </row>
    <row r="34" spans="1:8" x14ac:dyDescent="0.25">
      <c r="F34" s="45" t="s">
        <v>6</v>
      </c>
      <c r="G34" s="46" t="s">
        <v>7</v>
      </c>
      <c r="H34" s="54" t="s">
        <v>8</v>
      </c>
    </row>
    <row r="35" spans="1:8" x14ac:dyDescent="0.25">
      <c r="A35" s="55" t="str">
        <f>+A6</f>
        <v>01_01_18</v>
      </c>
      <c r="B35" s="41" t="str">
        <f>$B$6</f>
        <v>Partida</v>
      </c>
      <c r="C35" s="41" t="str">
        <f>$C$6</f>
        <v>PA</v>
      </c>
      <c r="D35" s="56" t="str">
        <f>$D$6</f>
        <v>INFRAESTRUCTURAS Y MODIFICACIONES (#)</v>
      </c>
      <c r="E35" s="57"/>
      <c r="F35" s="41">
        <f>$F$6</f>
        <v>1</v>
      </c>
      <c r="G35" s="42">
        <f>+ROUND($G$6,2)</f>
        <v>4050.01</v>
      </c>
      <c r="H35" s="42">
        <f>+ROUND(+F35*ROUND(G35,2),2)</f>
        <v>4050.01</v>
      </c>
    </row>
    <row r="38" spans="1:8" ht="18.75" x14ac:dyDescent="0.3">
      <c r="A38" s="35" t="s">
        <v>79</v>
      </c>
      <c r="B38" s="35" t="s">
        <v>80</v>
      </c>
    </row>
    <row r="40" spans="1:8" x14ac:dyDescent="0.25">
      <c r="B40" s="44" t="s">
        <v>81</v>
      </c>
    </row>
    <row r="43" spans="1:8" x14ac:dyDescent="0.25">
      <c r="F43" s="45" t="s">
        <v>6</v>
      </c>
      <c r="G43" s="46" t="s">
        <v>7</v>
      </c>
      <c r="H43" s="47" t="s">
        <v>8</v>
      </c>
    </row>
    <row r="44" spans="1:8" ht="15" customHeight="1" x14ac:dyDescent="0.25">
      <c r="B44" s="48"/>
      <c r="C44" s="48"/>
      <c r="D44" s="103" t="s">
        <v>64</v>
      </c>
      <c r="E44" s="104"/>
      <c r="F44" s="58"/>
      <c r="G44" s="64" t="s">
        <v>82</v>
      </c>
      <c r="H44" s="51" t="s">
        <v>66</v>
      </c>
    </row>
    <row r="45" spans="1:8" ht="15" customHeight="1" x14ac:dyDescent="0.25">
      <c r="B45" s="48"/>
      <c r="C45" s="48"/>
      <c r="D45" s="103" t="s">
        <v>67</v>
      </c>
      <c r="E45" s="104"/>
      <c r="F45" s="58"/>
      <c r="G45" s="65" t="s">
        <v>83</v>
      </c>
      <c r="H45" s="53" t="s">
        <v>66</v>
      </c>
    </row>
    <row r="47" spans="1:8" x14ac:dyDescent="0.25">
      <c r="A47" s="5" t="s">
        <v>84</v>
      </c>
    </row>
    <row r="49" spans="1:10" x14ac:dyDescent="0.25">
      <c r="F49" s="45" t="s">
        <v>6</v>
      </c>
      <c r="G49" s="46" t="s">
        <v>7</v>
      </c>
      <c r="H49" s="54" t="s">
        <v>8</v>
      </c>
    </row>
    <row r="50" spans="1:10" x14ac:dyDescent="0.25">
      <c r="A50" s="55" t="str">
        <f>+A6</f>
        <v>01_01_18</v>
      </c>
      <c r="B50" s="41" t="str">
        <f>$B$6</f>
        <v>Partida</v>
      </c>
      <c r="C50" s="41" t="str">
        <f>$C$6</f>
        <v>PA</v>
      </c>
      <c r="D50" s="56" t="str">
        <f>$D$6</f>
        <v>INFRAESTRUCTURAS Y MODIFICACIONES (#)</v>
      </c>
      <c r="E50" s="57"/>
      <c r="F50" s="41">
        <f>$F$6</f>
        <v>1</v>
      </c>
      <c r="G50" s="66" t="str">
        <f>+$G$6&amp;" + XX % + YY %"</f>
        <v>4050,01 + XX % + YY %</v>
      </c>
      <c r="H50" s="67" t="str">
        <f>+$G$6&amp;" + XX % + YY %  *  CanPres"</f>
        <v>4050,01 + XX % + YY %  *  CanPres</v>
      </c>
    </row>
    <row r="54" spans="1:10" ht="23.25" x14ac:dyDescent="0.35">
      <c r="A54" s="68" t="s">
        <v>85</v>
      </c>
    </row>
    <row r="56" spans="1:10" x14ac:dyDescent="0.25">
      <c r="B56" s="5" t="s">
        <v>86</v>
      </c>
    </row>
    <row r="59" spans="1:10" x14ac:dyDescent="0.25">
      <c r="F59" s="45" t="s">
        <v>6</v>
      </c>
      <c r="G59" s="46" t="s">
        <v>7</v>
      </c>
      <c r="H59" s="47" t="s">
        <v>8</v>
      </c>
    </row>
    <row r="60" spans="1:10" x14ac:dyDescent="0.25">
      <c r="B60" s="48"/>
      <c r="C60" s="48"/>
      <c r="D60" s="103" t="s">
        <v>64</v>
      </c>
      <c r="E60" s="104"/>
      <c r="F60" s="58"/>
      <c r="G60" s="69">
        <v>0.1</v>
      </c>
      <c r="H60" s="51"/>
      <c r="J60" s="11"/>
    </row>
    <row r="61" spans="1:10" x14ac:dyDescent="0.25">
      <c r="B61" s="48"/>
      <c r="C61" s="48"/>
      <c r="D61" s="103" t="s">
        <v>67</v>
      </c>
      <c r="E61" s="104"/>
      <c r="F61" s="58"/>
      <c r="G61" s="70">
        <v>0.05</v>
      </c>
      <c r="H61" s="53"/>
    </row>
    <row r="63" spans="1:10" x14ac:dyDescent="0.25">
      <c r="A63" s="5" t="s">
        <v>87</v>
      </c>
    </row>
    <row r="65" spans="1:10" x14ac:dyDescent="0.25">
      <c r="F65" s="45" t="s">
        <v>6</v>
      </c>
      <c r="G65" s="46" t="s">
        <v>7</v>
      </c>
      <c r="H65" s="54" t="s">
        <v>8</v>
      </c>
    </row>
    <row r="66" spans="1:10" x14ac:dyDescent="0.25">
      <c r="A66" s="55" t="str">
        <f>A6</f>
        <v>01_01_18</v>
      </c>
      <c r="B66" s="41" t="str">
        <f>$B$6</f>
        <v>Partida</v>
      </c>
      <c r="C66" s="41" t="str">
        <f>$C$6</f>
        <v>PA</v>
      </c>
      <c r="D66" s="56" t="str">
        <f>$D$6</f>
        <v>INFRAESTRUCTURAS Y MODIFICACIONES (#)</v>
      </c>
      <c r="E66" s="57"/>
      <c r="F66" s="71">
        <f>$F$6</f>
        <v>1</v>
      </c>
      <c r="G66" s="72">
        <f>+$G$6*(1+$G$60+$G$61)</f>
        <v>4657.5115000000005</v>
      </c>
      <c r="H66" s="73">
        <f t="shared" ref="H66" si="0">+ROUND(+F66*ROUND(G66,2),2)</f>
        <v>4657.51</v>
      </c>
      <c r="J66" s="74" t="str">
        <f>+ROUND($G$66,2)&amp;" = "&amp;ROUND(G6,2)&amp;" + "&amp;100*$G$60&amp;" % G.G. + "&amp;100*$G$61&amp;" % B.I."</f>
        <v>4657,51 = 4050,01 + 10 % G.G. + 5 % B.I.</v>
      </c>
    </row>
    <row r="69" spans="1:10" x14ac:dyDescent="0.25">
      <c r="A69" s="44" t="s">
        <v>88</v>
      </c>
    </row>
    <row r="70" spans="1:10" x14ac:dyDescent="0.25">
      <c r="A70" s="44"/>
    </row>
    <row r="71" spans="1:10" x14ac:dyDescent="0.25">
      <c r="A71" s="75" t="s">
        <v>89</v>
      </c>
    </row>
    <row r="72" spans="1:10" x14ac:dyDescent="0.25">
      <c r="A72" s="75" t="s">
        <v>90</v>
      </c>
    </row>
    <row r="73" spans="1:10" x14ac:dyDescent="0.25">
      <c r="A73" s="75" t="s">
        <v>91</v>
      </c>
    </row>
    <row r="74" spans="1:10" x14ac:dyDescent="0.25">
      <c r="A74" s="75" t="s">
        <v>92</v>
      </c>
    </row>
    <row r="77" spans="1:10" x14ac:dyDescent="0.25">
      <c r="D77" s="76" t="s">
        <v>93</v>
      </c>
      <c r="E77" s="27" t="s">
        <v>11</v>
      </c>
      <c r="F77" s="50">
        <v>0.01</v>
      </c>
      <c r="G77" s="86">
        <v>15345.29</v>
      </c>
    </row>
    <row r="78" spans="1:10" x14ac:dyDescent="0.25">
      <c r="D78" s="77" t="s">
        <v>94</v>
      </c>
      <c r="E78" s="29">
        <v>5.9964006897887688E-2</v>
      </c>
      <c r="F78" s="52"/>
      <c r="G78" s="87" t="s">
        <v>95</v>
      </c>
    </row>
    <row r="79" spans="1:10" ht="22.5" x14ac:dyDescent="0.25">
      <c r="D79" s="78" t="s">
        <v>96</v>
      </c>
      <c r="E79" s="79"/>
      <c r="F79" s="80"/>
      <c r="G79" s="81" t="s">
        <v>97</v>
      </c>
    </row>
  </sheetData>
  <sheetProtection algorithmName="SHA-512" hashValue="EicQMRGQFXbrB5/L5io4fehEp5cUnWRzGzN2p4XwIxF/KxRUcLsOnw05xY4Dl0pEkaoHTSz/sohWQ1CttEl1NQ==" saltValue="JDmk//aTrAURifhDluB9UQ==" spinCount="100000" sheet="1" objects="1" scenarios="1" selectLockedCells="1"/>
  <mergeCells count="8">
    <mergeCell ref="D60:E60"/>
    <mergeCell ref="D61:E61"/>
    <mergeCell ref="D13:E13"/>
    <mergeCell ref="D14:E14"/>
    <mergeCell ref="D27:E27"/>
    <mergeCell ref="D28:E28"/>
    <mergeCell ref="D44:E44"/>
    <mergeCell ref="D45:E45"/>
  </mergeCells>
  <conditionalFormatting sqref="G77:G78">
    <cfRule type="expression" dxfId="0" priority="1">
      <formula>LEN(F77)+LEN(F78)&gt;0</formula>
    </cfRule>
  </conditionalFormatting>
  <pageMargins left="0.7" right="0.7" top="0.75" bottom="0.75" header="0.3" footer="0.3"/>
  <pageSetup paperSize="9" orientation="portrait" r:id="rId1"/>
  <ignoredErrors>
    <ignoredError sqref="F13:F1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 I pag 1 oferta</vt:lpstr>
      <vt:lpstr>Anexo I Tabla Desglose Precio</vt:lpstr>
      <vt:lpstr>COMO OFERTAR PARTIDAS FIJAS</vt:lpstr>
      <vt:lpstr>'Anexo I pag 1 oferta'!Área_de_impresión</vt:lpstr>
      <vt:lpstr>'COMO OFERTAR PARTIDAS FIJAS'!Área_de_impresión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2026-03-05T09:35:47Z</cp:lastPrinted>
  <dcterms:created xsi:type="dcterms:W3CDTF">2025-05-09T06:37:59Z</dcterms:created>
  <dcterms:modified xsi:type="dcterms:W3CDTF">2026-04-01T08:27:59Z</dcterms:modified>
</cp:coreProperties>
</file>