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2504-2026 - Adecuac instalac climatizac CT RTVE Santiago Compostela (VV)\DOCU\"/>
    </mc:Choice>
  </mc:AlternateContent>
  <xr:revisionPtr revIDLastSave="0" documentId="13_ncr:1_{34781591-DC98-4888-A54E-FE8E6ADD687F}" xr6:coauthVersionLast="36" xr6:coauthVersionMax="36" xr10:uidLastSave="{00000000-0000-0000-0000-000000000000}"/>
  <bookViews>
    <workbookView xWindow="0" yWindow="0" windowWidth="28395" windowHeight="12090" xr2:uid="{32A381DA-88EE-48E4-A77F-8E6502327467}"/>
  </bookViews>
  <sheets>
    <sheet name="Anexo I pag 1 oferta" sheetId="9" r:id="rId1"/>
    <sheet name="Anexo I Tabla Desglose Precio" sheetId="8" r:id="rId2"/>
    <sheet name="COMO OFERTAR PARTIDAS FIJAS" sheetId="10" r:id="rId3"/>
  </sheets>
  <definedNames>
    <definedName name="_xlnm._FilterDatabase" localSheetId="1" hidden="1">'Anexo I Tabla Desglose Precio'!$A$5:$K$106</definedName>
    <definedName name="_xlnm.Print_Area" localSheetId="0">'Anexo I pag 1 oferta'!$A$3:$J$48</definedName>
    <definedName name="_xlnm.Print_Area" localSheetId="1">'Anexo I Tabla Desglose Precio'!$A$6:$L$116</definedName>
    <definedName name="_xlnm.Print_Area" localSheetId="2">'COMO OFERTAR PARTIDAS FIJAS'!$A$1</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82" i="8" l="1"/>
  <c r="K99" i="8" l="1"/>
  <c r="K102" i="8" s="1"/>
  <c r="K94" i="8"/>
  <c r="K97" i="8" s="1"/>
  <c r="K89" i="8"/>
  <c r="K92" i="8" s="1"/>
  <c r="K79" i="8"/>
  <c r="K76" i="8"/>
  <c r="K74" i="8"/>
  <c r="K72" i="8"/>
  <c r="K70" i="8"/>
  <c r="K68" i="8"/>
  <c r="K65" i="8"/>
  <c r="K62" i="8"/>
  <c r="K51" i="8"/>
  <c r="K40" i="8"/>
  <c r="K36" i="8"/>
  <c r="K28" i="8"/>
  <c r="K24" i="8"/>
  <c r="K19" i="8"/>
  <c r="K16" i="8"/>
  <c r="K13" i="8"/>
  <c r="K10" i="8"/>
  <c r="K7" i="8"/>
  <c r="K85" i="8" l="1"/>
  <c r="K87" i="8" l="1"/>
  <c r="K103" i="8" l="1"/>
  <c r="I104" i="8" l="1"/>
  <c r="I105" i="8"/>
  <c r="K106" i="8" l="1"/>
  <c r="B26" i="9" s="1"/>
  <c r="G70" i="10"/>
  <c r="J70" i="10" s="1"/>
  <c r="F70" i="10"/>
  <c r="D70" i="10"/>
  <c r="C70" i="10"/>
  <c r="B70" i="10"/>
  <c r="A70" i="10"/>
  <c r="H53" i="10"/>
  <c r="G53" i="10"/>
  <c r="F53" i="10"/>
  <c r="D53" i="10"/>
  <c r="C53" i="10"/>
  <c r="B53" i="10"/>
  <c r="A53" i="10"/>
  <c r="G37" i="10"/>
  <c r="F37" i="10"/>
  <c r="D37" i="10"/>
  <c r="C37" i="10"/>
  <c r="B37" i="10"/>
  <c r="A37" i="10"/>
  <c r="G20" i="10"/>
  <c r="F20" i="10"/>
  <c r="D20" i="10"/>
  <c r="C20" i="10"/>
  <c r="B20" i="10"/>
  <c r="A20" i="10"/>
  <c r="H37" i="10" l="1"/>
  <c r="H20" i="10"/>
  <c r="H70" i="10"/>
</calcChain>
</file>

<file path=xl/sharedStrings.xml><?xml version="1.0" encoding="utf-8"?>
<sst xmlns="http://schemas.openxmlformats.org/spreadsheetml/2006/main" count="306" uniqueCount="206">
  <si>
    <t>Código</t>
  </si>
  <si>
    <t>Nat</t>
  </si>
  <si>
    <t>Ud</t>
  </si>
  <si>
    <t>Resumen</t>
  </si>
  <si>
    <t>Longitud</t>
  </si>
  <si>
    <t>Cantidad</t>
  </si>
  <si>
    <t>CanPres</t>
  </si>
  <si>
    <t>Pres</t>
  </si>
  <si>
    <t>ImpPres</t>
  </si>
  <si>
    <t>01</t>
  </si>
  <si>
    <t>Capítulo</t>
  </si>
  <si>
    <t/>
  </si>
  <si>
    <t>Partida</t>
  </si>
  <si>
    <t>UD</t>
  </si>
  <si>
    <t>PA</t>
  </si>
  <si>
    <t>Total 01</t>
  </si>
  <si>
    <t>02</t>
  </si>
  <si>
    <t>CONTROL DE CALIDAD</t>
  </si>
  <si>
    <t>Total 02</t>
  </si>
  <si>
    <t>03</t>
  </si>
  <si>
    <t>GESTION DE RESIDUOS</t>
  </si>
  <si>
    <t>Total 03</t>
  </si>
  <si>
    <t>04</t>
  </si>
  <si>
    <t>SEGURIDAD Y SALUD</t>
  </si>
  <si>
    <t>Total 04</t>
  </si>
  <si>
    <t xml:space="preserve">	PRESUPUESTO EJECUCION MATERIAL</t>
  </si>
  <si>
    <t>__N__</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</si>
  <si>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</si>
  <si>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</si>
  <si>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</si>
  <si>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</si>
  <si>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</si>
  <si>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</si>
  <si>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</si>
  <si>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NOTA IMPORTANTE: 
ESTE ANEXO I Y LA TABLA DESGLOSE PRECIO SE PRESENTARAN EN FORMATO PDF
DEBERA ESTAR FIRMADO POR DECLARANTE(S)</t>
  </si>
  <si>
    <t>ANEXO I: MODELO DE PROPOSICIÓN ECONÓMICA</t>
  </si>
  <si>
    <t xml:space="preserve">D./Dª </t>
  </si>
  <si>
    <t xml:space="preserve">con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</si>
  <si>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</si>
  <si>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</si>
  <si>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</si>
  <si>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</si>
  <si>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</si>
  <si>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</si>
  <si>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</si>
  <si>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</si>
  <si>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</si>
  <si>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</si>
  <si>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</si>
  <si>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r>
      <t>Las proposiciones económicas no podrán superar el valor estimado indicado en el PCAP cláusula 3ª.</t>
    </r>
    <r>
      <rPr>
        <sz val="11"/>
        <color theme="0"/>
        <rFont val="Calibri"/>
        <family val="2"/>
        <scheme val="minor"/>
      </rPr>
      <t>, sin incluir modificaciones.</t>
    </r>
  </si>
  <si>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</si>
  <si>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</si>
  <si>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</si>
  <si>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</si>
  <si>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</si>
  <si>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</si>
  <si>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</si>
  <si>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</si>
  <si>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</si>
  <si>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</si>
  <si>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</si>
  <si>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</si>
  <si>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</si>
  <si>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</si>
  <si>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</si>
  <si>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</si>
  <si>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</si>
  <si>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</si>
  <si>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</si>
  <si>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</si>
  <si>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</si>
  <si>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</si>
  <si>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</si>
  <si>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</si>
  <si>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</si>
  <si>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</si>
  <si>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</si>
  <si>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</si>
  <si>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</si>
  <si>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</si>
  <si>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</si>
  <si>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</si>
  <si>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</si>
  <si>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</si>
  <si>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</si>
  <si>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</si>
  <si>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</si>
  <si>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</si>
  <si>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</si>
  <si>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</si>
  <si>
    <t>01_01</t>
  </si>
  <si>
    <t>01_02</t>
  </si>
  <si>
    <t>01_03</t>
  </si>
  <si>
    <t>01_04</t>
  </si>
  <si>
    <t>01_05</t>
  </si>
  <si>
    <t>01_06</t>
  </si>
  <si>
    <t>01_07</t>
  </si>
  <si>
    <t>01_08</t>
  </si>
  <si>
    <t>01_09</t>
  </si>
  <si>
    <t>01_10</t>
  </si>
  <si>
    <t>01_11</t>
  </si>
  <si>
    <t>01_12</t>
  </si>
  <si>
    <t>01_13</t>
  </si>
  <si>
    <t>01_14</t>
  </si>
  <si>
    <t>01_15</t>
  </si>
  <si>
    <t>01_16</t>
  </si>
  <si>
    <t>01_17</t>
  </si>
  <si>
    <t>01_18</t>
  </si>
  <si>
    <t>01_19</t>
  </si>
  <si>
    <t>02_01</t>
  </si>
  <si>
    <t>03_01</t>
  </si>
  <si>
    <t>04_01</t>
  </si>
  <si>
    <t>Comentario</t>
  </si>
  <si>
    <t>CLIMATIZACIÓN</t>
  </si>
  <si>
    <t>DESMONTAJE INSTALACIÓN CLIMATIZACIÓN</t>
  </si>
  <si>
    <t>Zona actuación</t>
  </si>
  <si>
    <t>DESMONTAJE GENERAL</t>
  </si>
  <si>
    <t>Ud. Desmontaje de instalaciones y elementos necesarios para realizar los trabajos requeridos, incluyendo todos aquellos elementos que sean necesarios para la instalación de los nuevos: rodapié, pavimentos existente, falso techo, revestimientos, estores y persianas, toldos, aislamiento interiores visores, elementos eléctricos, canaletas metálicas, mecanismos,  luminarias, cartel de silencio, difusores que no están en uso y conducto de clima,... existente y accesorios, por medios manuales, incluso limpieza y retirada de escombros a pie de carga, transporte a vertedero o planta de reciclaje y canon de vertido. Con p.p. de medios auxiliares. Incluso desmontaje de estantería.</t>
  </si>
  <si>
    <t>Zona actuación general</t>
  </si>
  <si>
    <t>REUBICACIÓN ELEMENTOS DE INSTALACIONES</t>
  </si>
  <si>
    <t>Reubicación de elementos de instalaciones si se considera necesario, incluyendo todos aquellos elementos (cableado, luminarias, detector, extintor, conducto de climatización, rejillas, difusores,....)que sean necesarios para la instalación de los nuevos. Se justificará la medición.</t>
  </si>
  <si>
    <t>Salida tuberías a cubierta</t>
  </si>
  <si>
    <t>UNIDAD EXTERIOR 9 kW / 10 kW (FRÍO / CALOR)</t>
  </si>
  <si>
    <t>m</t>
  </si>
  <si>
    <t>TUBERÍA COBRE FRIGORÍFICO D=1/4" (6,4 mm)</t>
  </si>
  <si>
    <t>Suministro e instalación de tubería de cobre frigorífico en rollo, de diámetro 1/4",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</si>
  <si>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TUBERÍA COBRE FRIGORÍFICO  D=3/8" (9,5 mm)</t>
  </si>
  <si>
    <t>Suministro e instalación de tubería de cobre frigorífico, de diámetro 3/8",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</si>
  <si>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TUBERÍA COBRE FRIGORÍFICO D=1/2" (12,7 mm)</t>
  </si>
  <si>
    <t>Suministro e instalación de tubería de cobre frigorífico, de diámetro 1/2",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</si>
  <si>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t>
  </si>
  <si>
    <t>TUBERÍA COBRE FRIGORÍFICO D=5/8" (15,9 mm)</t>
  </si>
  <si>
    <t>Suministro e instalación de tubería de cobre frigorífico, de diámetro 5/8",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</si>
  <si>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 *</t>
  </si>
  <si>
    <t>AISLAMIENTO TUBERIA INTERIOR D=6 mm (1/4")  y e= 15.5 mm</t>
  </si>
  <si>
    <t>Coquilla AF/Armaflex AF-4, de Armacell. Ø 6 mm. Espesor de aislamiento 15.5mm,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</si>
  <si>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D=10 mm (3/8")  y e= 12.5 mm</t>
  </si>
  <si>
    <t>Coquilla AF/Armaflex AF-3, de Armacell. Ø 10 mm. Espesor de aislamiento 12,5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</si>
  <si>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D=12 mm (1/2")  y e= 13 mm</t>
  </si>
  <si>
    <t>Coquilla AF/Armaflex AF-3, de Armacell. Ø 12 mm. Espesor de aislamiento 13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</si>
  <si>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D=18 mm (5/8") y e= 14 mm</t>
  </si>
  <si>
    <t>Coquilla AF/Armaflex AF-3, de Armacell. Ø 18 mm. Espesor de aislamiento 14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</si>
  <si>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PRUEBA ESTANQUEIDAD Y CARGA REFRIGERANTE R32</t>
  </si>
  <si>
    <t>Carga refrigerante instalación</t>
  </si>
  <si>
    <t>REGISTRO</t>
  </si>
  <si>
    <t>Suministro e instalación de trampillla de 300x300 mm aproximadamente, de apertura con un click, para alojar placa de cartón yeso de 15 mm. Incluso p.p. de apertura de huecos, recibido, sellado y remates perimetrales. Incluso replanteo auxiliar, accesorios de fijación, nivelación y repaso de juntas con cinta y pasta y montaje. Incluso cortes necesarios para las instalaciones previstas. Totalmente terminado s/NTE-RTC, CTE y ATEDY. Incluso medios auxiliares, medios de elevación, andamiaje y limpieza.</t>
  </si>
  <si>
    <t>INFRAESTRUCTURAS Y MODIFICACIONES (#)</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</si>
  <si>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</si>
  <si>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t</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</si>
  <si>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</si>
  <si>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</si>
  <si>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</si>
  <si>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</si>
  <si>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</si>
  <si>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</si>
  <si>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</si>
  <si>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</si>
  <si>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 Deberán presupuestarse todas las partidas de los capítulos 01 a 04. En caso de incluirse alguna partida con importe cero se considerará ofertada SIN COSTE para CRTVE.</t>
  </si>
  <si>
    <t xml:space="preserve">   “Adecuación instalación climatización CT RTVE Santiago de Compostela"</t>
  </si>
  <si>
    <t>Expediente n.º S/02504/2026</t>
  </si>
  <si>
    <t>S-02504-2026 - Adecuación instalación climatización CT RTVE Santiago de Compostela</t>
  </si>
  <si>
    <t>Ud. Desmontaje instalación climatización, incluyendo todos aquellos elementos que proceda (fancoils, tubería de agua, tuberías frigoríficas, zonas de paso, salas, condensadoras cubierta, evaporadoras, tubería cobre, juntas,...). Traslado a punto autorizado.</t>
  </si>
  <si>
    <t>ADECUACIÓN SALIDA DE TUBERÍAS A UNIDADES EXTERIORES</t>
  </si>
  <si>
    <t>Adecuación de salida de tubería a unidades exteriores, rompiendo tabique, muro de hormigón o lo que proceda, instalando las nuevas tuberías frigoríficas y volviendo a proteger la salida para evitar la entrada de agua. Se realizará prueba de entrada de agua. Incluyendo todos los trabajos que proceda para la instalación de los equipos. Incluyendo los elementos que proceda para no dañar las infraestructuras. Incluyendo pequeño material toda la mano de obra.</t>
  </si>
  <si>
    <t>Suministro y montaje de unidad exterior Daikin, modelo 5MXM90A, o equivalente,  de 9 KW en frío y 10 KW en calor o similar, de dimensiones734x973x384 (algo x ancho x fondo). Tipo 5x1. Refrigerante R32. Peso 68 kg. 49,1 m3/min caudal de aire. SEER 7,77. SCOP 4,66. A++. Conexiones de tuberías en líquido 6,35x5 mm, en gas 9,5x2, 12,7x1 y 15,9x2. Incluso mano de obra, pequeño material y todo tipos de trabajos para que el equipo quede funcionando correctamente. Incluso tubería de PVC para condensados o soportación. Incluso puesta en marcha por personal cualificado frigorista. Incluso intalación eléctrica y sustitución de protección y cableado si procede, para adecuación a normativa. Incluso realización de desagües. Incluso tarjeta de comunicaciones por protocolo modbus o banet, según necesidades de la instalación.</t>
  </si>
  <si>
    <t>Condensadora. Redacción</t>
  </si>
  <si>
    <t>Condensadora. Control sonido, realización, ingesta</t>
  </si>
  <si>
    <t>Condensadora. 3 despachos (garita, eng, administración)</t>
  </si>
  <si>
    <t>BOMBA CALOR 1X1 6,5 kW</t>
  </si>
  <si>
    <t>Conjunto Split marca Daikin, serie Sensira, modelo TXC60C, o equivalente. Compuesto por unidad interior de pared de expansión directa, modelo FTXC60C y unidad exterior bomba modelo RXC60C, tipo DC Inverter. Capacidad frigorífica / calorífica nominal 6.230/ 6.400 W, consumo refrigeración / calefacción nominal: 1.887 / 1.680 W. Conexiones tubería frigorífica Liq.1/4" y Gas 1/2". Alimentación monofásica I/220V. Rendimientos estacionales SEER/SCOP= 6,40/4,21, etiqueta energética refrigeración/calefacción A++/A+. Rango de funcionamiento nominal Frío desde -10 a 46ºC de bulbo seco exterior y Calor desde -15 a 18ºC de temperatura exterior bulbo húmedo. Refrigerante R-32.</t>
  </si>
  <si>
    <t>Despacho RNE planta baja</t>
  </si>
  <si>
    <t>Despacho dirección planta 1ª</t>
  </si>
  <si>
    <t>UNIDAD DUAL R410A/R32 interior de cassette integrado</t>
  </si>
  <si>
    <t>Unidad interior de cassette de 4 vías de expansión directa marca Daikin, modelo FFA35A9 o equivalente, válida para montajes split y múltiple bomba de calor, DC Inverter, con válvula de expansión en la unidad exterior, de dimensiones (AlxAnxPr) 260x575x575 mm, adaptable a panel modular para techo estándar de 600 x 600 mm y altura de falso techo reducida. Capacidad frigorífica / calorífica nominal 3.500 / 4.500 W, peso 17,5 kg y nivel sonoro en refrigeración / calefacción 25 / 25 dBA (velocidad baja). Alimentación monofásica 220V mediante interconexión a unidad exterior. Conexiones tubería frigorífica Liq.1/4" y Gas 3/8". Dos etapas de velocidad del ventilador, con caudales en refrigeración / calefacción (alto-nom-bajo) 10-8,5-6,5 / 10-8,5-6,5 m3/min. Control por microprocesador, con orientación vertical automática (distribución uniforme del aire, prevención de corrientes de aire y suciedad en el techo), Rearranque automático, control ON/OFF remoto opcional, señal de limpieza de filtro y filtro de aire de succión. Panel decorativo BYFQ60CW (accesorio necesario) de estilo moderno. Posibilidad de accesorio de mando a distancia por infrarrojos o bien de mando a distancia con cable (programación diaria o semanal). Incorpora función de ahorro de energía modo ventilador (sin enfriar o calentar) y Modo Home Leave Operation (modo durante ausencia). Incluye bomba de drenaje de serie. Posibilidad de selección automática de modo de funcionamiento (frío / calor / ventilación). Utiliza refrigerante ecológico R410A.</t>
  </si>
  <si>
    <t>Sonido 1ª planta</t>
  </si>
  <si>
    <t>Despacho vigilante planta baja</t>
  </si>
  <si>
    <t>Despacho eng planta baja</t>
  </si>
  <si>
    <t>Despacho administración planta baja</t>
  </si>
  <si>
    <t>Redacción 1ª planta</t>
  </si>
  <si>
    <t>Ingesta 1ª planta</t>
  </si>
  <si>
    <t>Unidad interior de cassette de 4 vías de expansión directa marca Daikin, modelo FFA60A9 o equivalente, válida para montajes split y múltiple bomba de calor o equivalente, DC Inverter, con válvula de expansión en la unidad exterior, de dimensiones (AlxAnxPr) 260x575x575 mm, adaptable a panel modular para techo estándar de 600 x 600 mm y altura de falso techo reducida. Capacidad frigorífica / calorífica nominal 5.700 / 7.000 W, peso 17,5 kg y nivel sonoro en refrigeración / calefacción 32 / 32 dBA (velocidad baja). Alimentación monofásica 220V mediante interconexión a unidad exterior. Conexiones tubería frigorífica Liq.1/4" y Gas 1/2". Dos etapas de velocidad del ventilador, con caudales en refrigeración / calefacción (alto-nom-bajo) 14,5-12,5-9,5 / 14,5-12,5-9,5 m3/min. Control por microprocesador, con orientación vertical automática (distribución uniforme del aire, prevención de corrientes de aire y suciedad en el techo), Rearranque automático, control ON/OFF remoto opcional, señal de limpieza de filtro y filtro de aire de succión. Panel decorativo BYFQ60CW (accesorio necesario) de estilo moderno. Posibilidad de accesorio de mando a distancia por infrarrojos o bien de mando a distancia con cable (programación diaria o semanal). Incorpora función de ahorro de energía modo ventilador (sin enfriar o calentar) y Modo Home Leave Operation (modo durante ausencia). Incluye bomba de drenaje de serie. Posibilidad de selección automática de modo de funcionamiento (frío / calor / ventilación). Utiliza refrigerante ecológico R410A.</t>
  </si>
  <si>
    <t>Despacho planta baja*</t>
  </si>
  <si>
    <t>Realización 1ª planta</t>
  </si>
  <si>
    <t>Líquido equipo redacción</t>
  </si>
  <si>
    <t>Líquido equipo ingesta</t>
  </si>
  <si>
    <t>Líquido equipo sonido</t>
  </si>
  <si>
    <t>Líquido equipo realización</t>
  </si>
  <si>
    <t>Líquido despacho planta baja</t>
  </si>
  <si>
    <t>Líquido equipo dirección</t>
  </si>
  <si>
    <t>Líquido equipo garita</t>
  </si>
  <si>
    <t>Líquido equipo eng</t>
  </si>
  <si>
    <t>Líquido equipo administración</t>
  </si>
  <si>
    <t>Gas equipo redacción</t>
  </si>
  <si>
    <t>Gas equipo ingesta</t>
  </si>
  <si>
    <t>Gas equipo sonido</t>
  </si>
  <si>
    <t>Gas despacho planta baja</t>
  </si>
  <si>
    <t>Gas equipo realización</t>
  </si>
  <si>
    <t>Gas equipo garita</t>
  </si>
  <si>
    <t>Gas equipo eng</t>
  </si>
  <si>
    <t>Gas equipo administración</t>
  </si>
  <si>
    <t>Gas equipo despacho dirección</t>
  </si>
  <si>
    <t>Prueba estanqueidad tubería frigorífica con N2. Suministro y carga de refrigerante ladiccional según longitud de tuberías R32 para unidades de climatización, mediante botellas, para conjunto 4x1 y 1x1. La instalación deberá permanecer en vacío hasta que proceda. La carga será realizada por personal cualificado en instalaciones frigoríficas. Totalmente instalado. Incluso p.p. de limpieza, medios auxiliares y medios de elevación. Prueba estanqueidad según normativa.</t>
  </si>
  <si>
    <t>INSTALACIÓN ELÉCTRICA</t>
  </si>
  <si>
    <t>Ud. Cuadro de distribución de energía  montado para los nuevos equipos de climatización,  de la marca SIEMENS, SCHNEIDER ó ABB de medidas aproximadas a definir de 4 filas de 4 módulos de alto x 24 modulos de ancho x 250 mm. en chapa de acero IP43, con  puerta transparente en cristal de seguridad,   para montaje de la aparamenta bajo pruebas tipo TTA según IEC 60439-1, todo ello ensamblado en chasis desmontable, con revestimiento electrostático de polvo epoxi poliéster de tipo acrílico con un espesor medio de 50 u´ cumpliendo la UNE EN 60439-1, con cerradura por llave, conteniendo en su interior los siguientes elementos:
1 Interruptor automático magnetotermico  general para el cuadro de nuevos equipos marca SIEMENS, SCHNEIDER ó ABB 4 polos 25kA 40A curva C 
1 rele para vigilancia de sobretensiones por falta de neutro regulable en tensión marca SIEMENS, SCHNEIDER ó ABB , incluida protección.y rele para rearmado de la instalación. Instalado a la entrada del distribuidor para proteger la falta de neutro a la salida del automático de cabecera.
15 protecciones monofásics Diferencial + Automático integrado marca SIEMENS, SCHNEIDER ó ABB  de calibre adecuado a cada uno de los equipos de clima a proteger incluidas reservas(evaporadoras y condensadoras).
Incluso cableado eléctrico de sección adecuada según necesidades. 
1 Interruptor automático magnetotermico/diferencial  general para instalar en el cuadro de climatización de cabecera (sala máquinas), marca SIEMENS, SCHNEIDER ó ABB 4 polos 25kA 63A curva C
Línea eléctrica de calibre adecuado de interruptor general de cuadro clima hasta nuevo cuadro de clima para los nuevos equipos
Mano de obra y pruebas de taller homologado por el fabricante
Material auxiliar y accesorios, cubrebornes, protecciones de elementos de señalización y medida, etc...
Incluso señalización de riesgo eléctrico.
Documento técnico firmado y sellado por quién proceda, de modificaciones eléctricas realizadas para revisión OCA eléctrica.</t>
  </si>
  <si>
    <t>01_20</t>
  </si>
  <si>
    <t>(#) El importe de la partida 01.19 es una cantidad fija, no se puede variar y debe ser mantenido en la tabla y sumado en el total de la oferta.
Si se detallan importes de Gastos Generales (GG) y Beneficio Industrial (BI) en columna ImpPres, la partida 01.19  se ofertará por 405,00 €; si no se detallan importes en (a) y (b) la partida 01.20  se ofertará por 481,95 € incluyendo un 13 % de Gastos Generales y un 6% de Beneficio industrial), si en los precios unitarios ofertados se incluyesen % distintos a los indicados, se indicarán expresamente los % aplicados en columna Pres. y la partida 01.19 se incrementará según los porcentajes aplicados al resto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</si>
</sst>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x14ac:knownFonts="1">
    <font>
      <sz val="11"/>
      <color theme="1"/>
      <name val="Calibri"/>
      <family val="2"/>
      <scheme val="minor"/>
    </font>
    <font>
      <b/>
      <sz val="14"/>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b/>
      <i/>
      <sz val="10"/>
      <name val="Calibri"/>
      <family val="2"/>
      <scheme val="minor"/>
    </font>
    <font>
      <b/>
      <sz val="8"/>
      <name val="Calibri"/>
      <family val="2"/>
      <scheme val="minor"/>
    </font>
    <font>
      <sz val="8"/>
      <name val="Calibri"/>
      <family val="2"/>
      <scheme val="minor"/>
    </font>
    <font>
      <sz val="11"/>
      <name val="Calibri"/>
      <family val="2"/>
      <scheme val="minor"/>
    </font>
    <font>
      <sz val="8"/>
      <color theme="0"/>
      <name val="Calibri"/>
      <family val="2"/>
      <scheme val="minor"/>
    </font>
    <font>
      <b/>
      <i/>
      <sz val="11"/>
      <color rgb="FFFF0000"/>
      <name val="Calibri"/>
      <family val="2"/>
      <scheme val="minor"/>
    </font>
    <font>
      <b/>
      <sz val="11"/>
      <color rgb="FFFF0000"/>
      <name val="Calibri"/>
      <family val="2"/>
      <scheme val="minor"/>
    </font>
    <font>
      <b/>
      <sz val="11"/>
      <color theme="1"/>
      <name val="Calibri"/>
      <family val="2"/>
      <scheme val="minor"/>
    </font>
    <font>
      <sz val="11"/>
      <color theme="0"/>
      <name val="Calibri"/>
      <family val="2"/>
      <scheme val="minor"/>
    </font>
    <font>
      <b/>
      <sz val="10"/>
      <color theme="1"/>
      <name val="Calibri"/>
      <family val="2"/>
    </font>
    <font>
      <b/>
      <u/>
      <sz val="10"/>
      <color rgb="FFFF0000"/>
      <name val="Calibri"/>
      <family val="2"/>
    </font>
    <font>
      <b/>
      <sz val="8"/>
      <color rgb="FFFF0000"/>
      <name val="Calibri"/>
      <family val="2"/>
      <scheme val="minor"/>
    </font>
    <font>
      <sz val="8"/>
      <color rgb="FFFF0000"/>
      <name val="Calibri"/>
      <family val="2"/>
      <scheme val="minor"/>
    </font>
    <font>
      <b/>
      <sz val="8"/>
      <color rgb="FF0070C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
      <b/>
      <i/>
      <sz val="10"/>
      <color theme="1"/>
      <name val="Calibri"/>
      <family val="2"/>
      <scheme val="minor"/>
    </font>
    <font>
      <sz val="8"/>
      <name val="Calibri"/>
      <family val="2"/>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99"/>
        <bgColor indexed="64"/>
      </patternFill>
    </fill>
    <fill>
      <patternFill patternType="solid">
        <fgColor theme="8" tint="0.79998168889431442"/>
        <bgColor indexed="64"/>
      </patternFill>
    </fill>
    <fill>
      <patternFill patternType="solid">
        <fgColor rgb="FFFF0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44">
    <xf numFmtId="0" fontId="0" fillId="0" borderId="0" xfId="0"/>
    <xf numFmtId="0" fontId="0" fillId="0" borderId="0" xfId="0" applyProtection="1"/>
    <xf numFmtId="0" fontId="4" fillId="0" borderId="9" xfId="0" applyFont="1" applyBorder="1" applyAlignment="1" applyProtection="1">
      <alignment horizontal="right" vertical="center"/>
    </xf>
    <xf numFmtId="10" fontId="17" fillId="4" borderId="2" xfId="0" applyNumberFormat="1" applyFont="1" applyFill="1" applyBorder="1" applyAlignment="1" applyProtection="1">
      <alignment horizontal="right" vertical="center"/>
    </xf>
    <xf numFmtId="0" fontId="4" fillId="0" borderId="8" xfId="0" applyFont="1" applyBorder="1" applyAlignment="1" applyProtection="1">
      <alignment horizontal="right" vertical="center"/>
    </xf>
    <xf numFmtId="10" fontId="17" fillId="4" borderId="6" xfId="0" applyNumberFormat="1" applyFont="1" applyFill="1" applyBorder="1" applyAlignment="1" applyProtection="1">
      <alignment horizontal="right" vertical="center"/>
    </xf>
    <xf numFmtId="0" fontId="4" fillId="0" borderId="14" xfId="0" applyFont="1" applyBorder="1" applyAlignment="1" applyProtection="1">
      <alignment vertical="center" wrapText="1"/>
    </xf>
    <xf numFmtId="0" fontId="8" fillId="0" borderId="11" xfId="0" applyFont="1" applyBorder="1" applyProtection="1"/>
    <xf numFmtId="164" fontId="0" fillId="0" borderId="0" xfId="0" applyNumberFormat="1" applyProtection="1"/>
    <xf numFmtId="0" fontId="8" fillId="0" borderId="0" xfId="0" applyFont="1" applyProtection="1"/>
    <xf numFmtId="0" fontId="0" fillId="0" borderId="0" xfId="0" applyBorder="1" applyAlignment="1" applyProtection="1">
      <alignment vertical="top"/>
    </xf>
    <xf numFmtId="2" fontId="0" fillId="0" borderId="0" xfId="0" applyNumberFormat="1" applyProtection="1"/>
    <xf numFmtId="0" fontId="0" fillId="0" borderId="0" xfId="0" applyBorder="1" applyProtection="1"/>
    <xf numFmtId="0" fontId="4" fillId="0" borderId="0" xfId="0" applyFont="1" applyBorder="1" applyAlignment="1" applyProtection="1">
      <alignment vertical="center" wrapText="1"/>
    </xf>
    <xf numFmtId="0" fontId="0" fillId="0" borderId="0" xfId="0" applyAlignment="1" applyProtection="1">
      <alignment vertical="top"/>
    </xf>
    <xf numFmtId="0" fontId="20" fillId="0" borderId="0" xfId="0" applyFont="1" applyProtection="1"/>
    <xf numFmtId="0" fontId="21" fillId="0" borderId="0" xfId="0" applyFont="1" applyProtection="1"/>
    <xf numFmtId="0" fontId="22" fillId="0" borderId="0" xfId="0" applyFont="1" applyAlignment="1" applyProtection="1">
      <alignment horizontal="right" vertical="center"/>
    </xf>
    <xf numFmtId="0" fontId="22" fillId="0" borderId="0" xfId="0" applyFont="1" applyAlignment="1" applyProtection="1">
      <alignment horizontal="right"/>
    </xf>
    <xf numFmtId="0" fontId="0" fillId="0" borderId="0" xfId="0" applyAlignment="1" applyProtection="1">
      <alignment horizontal="left" vertical="top"/>
    </xf>
    <xf numFmtId="0" fontId="2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2" fillId="0" borderId="0" xfId="0" applyFont="1" applyAlignment="1" applyProtection="1">
      <alignment vertical="top"/>
    </xf>
    <xf numFmtId="0" fontId="26" fillId="0" borderId="0" xfId="0" applyFont="1" applyProtection="1"/>
    <xf numFmtId="0" fontId="1" fillId="0" borderId="0" xfId="0" applyFont="1" applyProtection="1"/>
    <xf numFmtId="2" fontId="5" fillId="0" borderId="1" xfId="0" applyNumberFormat="1" applyFont="1" applyBorder="1" applyAlignment="1" applyProtection="1">
      <alignment horizontal="center" vertical="top"/>
    </xf>
    <xf numFmtId="0" fontId="5" fillId="0" borderId="1" xfId="0" applyFont="1" applyBorder="1" applyAlignment="1" applyProtection="1">
      <alignment horizontal="center" vertical="top"/>
    </xf>
    <xf numFmtId="0" fontId="0" fillId="0" borderId="4" xfId="0" applyBorder="1" applyProtection="1"/>
    <xf numFmtId="49" fontId="18" fillId="0" borderId="9" xfId="0" applyNumberFormat="1" applyFont="1" applyBorder="1" applyAlignment="1" applyProtection="1">
      <alignment vertical="top" wrapText="1"/>
    </xf>
    <xf numFmtId="2" fontId="18" fillId="0" borderId="5" xfId="0" applyNumberFormat="1" applyFont="1" applyBorder="1" applyAlignment="1" applyProtection="1">
      <alignment horizontal="right" vertical="top" indent="1"/>
    </xf>
    <xf numFmtId="4" fontId="18" fillId="8" borderId="5" xfId="0" applyNumberFormat="1" applyFont="1" applyFill="1" applyBorder="1" applyAlignment="1" applyProtection="1">
      <alignment horizontal="right" vertical="top" indent="1"/>
    </xf>
    <xf numFmtId="49" fontId="18" fillId="0" borderId="4" xfId="0" applyNumberFormat="1" applyFont="1" applyBorder="1" applyAlignment="1" applyProtection="1">
      <alignment vertical="top" wrapText="1"/>
    </xf>
    <xf numFmtId="0" fontId="11" fillId="0" borderId="0" xfId="0" applyFont="1" applyProtection="1"/>
    <xf numFmtId="2" fontId="5" fillId="0" borderId="1" xfId="0" applyNumberFormat="1" applyFont="1" applyBorder="1" applyAlignment="1" applyProtection="1">
      <alignment vertical="top"/>
    </xf>
    <xf numFmtId="0" fontId="5" fillId="0" borderId="6" xfId="0" applyFont="1" applyBorder="1" applyAlignment="1" applyProtection="1">
      <alignment vertical="top"/>
    </xf>
    <xf numFmtId="0" fontId="10" fillId="0" borderId="1" xfId="0" applyFont="1" applyBorder="1" applyAlignment="1" applyProtection="1">
      <alignment horizontal="center" vertical="top"/>
    </xf>
    <xf numFmtId="10" fontId="27" fillId="4" borderId="1" xfId="0" applyNumberFormat="1" applyFont="1" applyFill="1" applyBorder="1" applyAlignment="1" applyProtection="1">
      <alignment horizontal="right" vertical="center"/>
    </xf>
    <xf numFmtId="10" fontId="17" fillId="5" borderId="12" xfId="0" applyNumberFormat="1" applyFont="1" applyFill="1" applyBorder="1" applyAlignment="1" applyProtection="1">
      <alignment horizontal="right" vertical="center" indent="4"/>
    </xf>
    <xf numFmtId="4" fontId="28" fillId="4" borderId="3" xfId="0" applyNumberFormat="1" applyFont="1" applyFill="1" applyBorder="1" applyAlignment="1" applyProtection="1">
      <alignment horizontal="center" vertical="top"/>
    </xf>
    <xf numFmtId="10" fontId="17" fillId="5" borderId="7" xfId="0" applyNumberFormat="1" applyFont="1" applyFill="1" applyBorder="1" applyAlignment="1" applyProtection="1">
      <alignment horizontal="right" vertical="center" indent="4"/>
    </xf>
    <xf numFmtId="4" fontId="28" fillId="4" borderId="1" xfId="0" applyNumberFormat="1" applyFont="1" applyFill="1" applyBorder="1" applyAlignment="1" applyProtection="1">
      <alignment horizontal="center" vertical="top"/>
    </xf>
    <xf numFmtId="0" fontId="5" fillId="0" borderId="1" xfId="0" applyFont="1" applyBorder="1" applyAlignment="1" applyProtection="1">
      <alignment vertical="top"/>
    </xf>
    <xf numFmtId="0" fontId="18" fillId="3" borderId="5" xfId="0" applyNumberFormat="1" applyFont="1" applyFill="1" applyBorder="1" applyAlignment="1" applyProtection="1">
      <alignment horizontal="center" vertical="top"/>
    </xf>
    <xf numFmtId="2" fontId="18" fillId="0" borderId="2" xfId="0" applyNumberFormat="1" applyFont="1" applyBorder="1" applyAlignment="1" applyProtection="1">
      <alignment horizontal="left" vertical="top" indent="1"/>
    </xf>
    <xf numFmtId="2" fontId="18" fillId="0" borderId="12" xfId="0" applyNumberFormat="1" applyFont="1" applyBorder="1" applyAlignment="1" applyProtection="1">
      <alignment horizontal="right" vertical="top" indent="1"/>
    </xf>
    <xf numFmtId="10" fontId="17" fillId="4" borderId="1" xfId="0" applyNumberFormat="1" applyFont="1" applyFill="1" applyBorder="1" applyAlignment="1" applyProtection="1">
      <alignment horizontal="right" vertical="center"/>
    </xf>
    <xf numFmtId="0" fontId="4" fillId="0" borderId="0" xfId="0" applyFont="1" applyFill="1" applyBorder="1" applyAlignment="1" applyProtection="1">
      <alignment horizontal="right" vertical="center" wrapText="1"/>
    </xf>
    <xf numFmtId="10" fontId="17" fillId="0" borderId="0" xfId="0" applyNumberFormat="1" applyFont="1" applyFill="1" applyBorder="1" applyAlignment="1" applyProtection="1">
      <alignment horizontal="right" vertical="center"/>
    </xf>
    <xf numFmtId="10" fontId="17" fillId="0" borderId="0" xfId="0" applyNumberFormat="1" applyFont="1" applyFill="1" applyBorder="1" applyAlignment="1" applyProtection="1">
      <alignment horizontal="right" vertical="center" indent="4"/>
    </xf>
    <xf numFmtId="4" fontId="28" fillId="0" borderId="0" xfId="0" applyNumberFormat="1" applyFont="1" applyFill="1" applyBorder="1" applyAlignment="1" applyProtection="1">
      <alignment horizontal="center" vertical="top"/>
    </xf>
    <xf numFmtId="0" fontId="4" fillId="0" borderId="0" xfId="0" applyFont="1" applyBorder="1" applyAlignment="1" applyProtection="1">
      <alignment horizontal="left" vertical="center"/>
    </xf>
    <xf numFmtId="0" fontId="11" fillId="5" borderId="1" xfId="0" applyFont="1" applyFill="1" applyBorder="1" applyAlignment="1" applyProtection="1">
      <alignment horizontal="center"/>
    </xf>
    <xf numFmtId="0" fontId="11" fillId="5" borderId="10" xfId="0" applyFont="1" applyFill="1" applyBorder="1" applyAlignment="1" applyProtection="1">
      <alignment horizontal="center"/>
    </xf>
    <xf numFmtId="4" fontId="18" fillId="8" borderId="2" xfId="0" applyNumberFormat="1" applyFont="1" applyFill="1" applyBorder="1" applyAlignment="1" applyProtection="1">
      <alignment horizontal="center" vertical="center" wrapText="1"/>
    </xf>
    <xf numFmtId="4" fontId="18" fillId="8" borderId="2" xfId="0" applyNumberFormat="1" applyFont="1" applyFill="1" applyBorder="1" applyAlignment="1" applyProtection="1">
      <alignment horizontal="left" vertical="center"/>
    </xf>
    <xf numFmtId="0" fontId="29" fillId="0" borderId="0" xfId="0" applyFont="1" applyProtection="1"/>
    <xf numFmtId="9" fontId="11" fillId="5" borderId="1" xfId="0" applyNumberFormat="1" applyFont="1" applyFill="1" applyBorder="1" applyAlignment="1" applyProtection="1">
      <alignment horizontal="center"/>
    </xf>
    <xf numFmtId="9" fontId="11" fillId="5" borderId="10" xfId="0" applyNumberFormat="1" applyFont="1" applyFill="1" applyBorder="1" applyAlignment="1" applyProtection="1">
      <alignment horizontal="center"/>
    </xf>
    <xf numFmtId="2" fontId="18" fillId="0" borderId="5" xfId="0" applyNumberFormat="1" applyFont="1" applyBorder="1" applyAlignment="1" applyProtection="1">
      <alignment horizontal="right" vertical="center" indent="1"/>
    </xf>
    <xf numFmtId="4" fontId="18" fillId="8" borderId="2" xfId="0" applyNumberFormat="1" applyFont="1" applyFill="1" applyBorder="1" applyAlignment="1" applyProtection="1">
      <alignment horizontal="right" vertical="center" wrapText="1" indent="1"/>
    </xf>
    <xf numFmtId="4" fontId="18" fillId="8" borderId="5" xfId="0" applyNumberFormat="1" applyFont="1" applyFill="1" applyBorder="1" applyAlignment="1" applyProtection="1">
      <alignment horizontal="right" vertical="center" indent="1"/>
    </xf>
    <xf numFmtId="0" fontId="0" fillId="0" borderId="0" xfId="0" applyAlignment="1" applyProtection="1">
      <alignment vertical="center"/>
    </xf>
    <xf numFmtId="0" fontId="30" fillId="0" borderId="0" xfId="0" applyFont="1" applyProtection="1"/>
    <xf numFmtId="49" fontId="2" fillId="0" borderId="8" xfId="0" applyNumberFormat="1" applyFont="1" applyBorder="1" applyAlignment="1" applyProtection="1">
      <alignment horizontal="right" vertical="center"/>
    </xf>
    <xf numFmtId="3" fontId="7" fillId="0" borderId="8" xfId="0" applyNumberFormat="1" applyFont="1" applyBorder="1" applyAlignment="1" applyProtection="1">
      <alignment vertical="top"/>
    </xf>
    <xf numFmtId="4" fontId="6" fillId="0" borderId="7" xfId="0" applyNumberFormat="1" applyFont="1" applyBorder="1" applyAlignment="1" applyProtection="1">
      <alignment vertical="top"/>
    </xf>
    <xf numFmtId="4" fontId="6" fillId="9" borderId="1" xfId="0" applyNumberFormat="1" applyFont="1" applyFill="1" applyBorder="1" applyAlignment="1" applyProtection="1">
      <alignment vertical="center" wrapText="1"/>
    </xf>
    <xf numFmtId="49" fontId="18" fillId="6" borderId="5" xfId="0" applyNumberFormat="1" applyFont="1" applyFill="1" applyBorder="1" applyAlignment="1" applyProtection="1">
      <alignment vertical="top"/>
    </xf>
    <xf numFmtId="4" fontId="6" fillId="4" borderId="3" xfId="0" applyNumberFormat="1" applyFont="1" applyFill="1" applyBorder="1" applyAlignment="1" applyProtection="1">
      <alignment vertical="top"/>
    </xf>
    <xf numFmtId="4" fontId="6" fillId="4" borderId="1" xfId="0" applyNumberFormat="1" applyFont="1" applyFill="1" applyBorder="1" applyAlignment="1" applyProtection="1">
      <alignment horizontal="right" vertical="top"/>
    </xf>
    <xf numFmtId="0" fontId="1" fillId="0" borderId="0" xfId="0" applyFont="1" applyAlignment="1" applyProtection="1">
      <alignment vertical="top"/>
    </xf>
    <xf numFmtId="4" fontId="7" fillId="0" borderId="8" xfId="0" applyNumberFormat="1" applyFont="1" applyBorder="1" applyAlignment="1" applyProtection="1">
      <alignment vertical="top"/>
    </xf>
    <xf numFmtId="0" fontId="7" fillId="0" borderId="8" xfId="0" applyFont="1" applyBorder="1" applyAlignment="1" applyProtection="1">
      <alignment vertical="top"/>
    </xf>
    <xf numFmtId="49" fontId="6" fillId="0" borderId="8" xfId="0" applyNumberFormat="1" applyFont="1" applyBorder="1" applyAlignment="1" applyProtection="1">
      <alignment horizontal="right" vertical="top"/>
    </xf>
    <xf numFmtId="0" fontId="6" fillId="0" borderId="0" xfId="0" applyFont="1" applyBorder="1" applyAlignment="1" applyProtection="1">
      <alignment horizontal="left" vertical="top" wrapText="1"/>
    </xf>
    <xf numFmtId="0" fontId="8" fillId="0" borderId="8" xfId="0" applyFont="1" applyBorder="1" applyProtection="1"/>
    <xf numFmtId="10" fontId="17" fillId="5" borderId="12" xfId="0" applyNumberFormat="1" applyFont="1" applyFill="1" applyBorder="1" applyAlignment="1" applyProtection="1">
      <alignment horizontal="right" vertical="center" indent="4"/>
      <protection locked="0"/>
    </xf>
    <xf numFmtId="10" fontId="17" fillId="5" borderId="7" xfId="0" applyNumberFormat="1" applyFont="1" applyFill="1" applyBorder="1" applyAlignment="1" applyProtection="1">
      <alignment horizontal="right" vertical="center" indent="4"/>
      <protection locked="0"/>
    </xf>
    <xf numFmtId="4" fontId="8" fillId="0" borderId="0" xfId="0" applyNumberFormat="1" applyFont="1" applyProtection="1"/>
    <xf numFmtId="0" fontId="31" fillId="0" borderId="1" xfId="0" applyFont="1" applyBorder="1" applyAlignment="1" applyProtection="1">
      <alignment vertical="top" wrapText="1"/>
    </xf>
    <xf numFmtId="2" fontId="31" fillId="0" borderId="1" xfId="0" applyNumberFormat="1" applyFont="1" applyBorder="1" applyAlignment="1" applyProtection="1">
      <alignment vertical="top" wrapText="1"/>
    </xf>
    <xf numFmtId="49" fontId="2" fillId="2" borderId="1" xfId="0" applyNumberFormat="1" applyFont="1" applyFill="1" applyBorder="1" applyAlignment="1" applyProtection="1">
      <alignment vertical="top" wrapText="1"/>
    </xf>
    <xf numFmtId="0" fontId="2" fillId="2" borderId="1" xfId="0" applyFont="1" applyFill="1" applyBorder="1" applyAlignment="1" applyProtection="1">
      <alignment vertical="top" wrapText="1"/>
    </xf>
    <xf numFmtId="2" fontId="2" fillId="2" borderId="1" xfId="0" applyNumberFormat="1" applyFont="1" applyFill="1" applyBorder="1" applyAlignment="1" applyProtection="1">
      <alignment vertical="top" wrapText="1"/>
    </xf>
    <xf numFmtId="3" fontId="2" fillId="2" borderId="1" xfId="0" applyNumberFormat="1" applyFont="1" applyFill="1" applyBorder="1" applyAlignment="1" applyProtection="1">
      <alignment vertical="top" wrapText="1"/>
    </xf>
    <xf numFmtId="4" fontId="2" fillId="2" borderId="1" xfId="0" applyNumberFormat="1" applyFont="1" applyFill="1" applyBorder="1" applyAlignment="1" applyProtection="1">
      <alignment vertical="top" wrapText="1"/>
    </xf>
    <xf numFmtId="49" fontId="3" fillId="0" borderId="1" xfId="0" applyNumberFormat="1" applyFont="1" applyFill="1" applyBorder="1" applyAlignment="1" applyProtection="1">
      <alignment vertical="top" wrapText="1"/>
    </xf>
    <xf numFmtId="49" fontId="3" fillId="0" borderId="1" xfId="0" applyNumberFormat="1" applyFont="1" applyBorder="1" applyAlignment="1" applyProtection="1">
      <alignment vertical="top" wrapText="1"/>
    </xf>
    <xf numFmtId="0" fontId="3" fillId="0" borderId="1" xfId="0" applyFont="1" applyBorder="1" applyAlignment="1" applyProtection="1">
      <alignment vertical="top" wrapText="1"/>
    </xf>
    <xf numFmtId="2" fontId="3" fillId="0" borderId="1" xfId="0" applyNumberFormat="1" applyFont="1" applyBorder="1" applyAlignment="1" applyProtection="1">
      <alignment vertical="top" wrapText="1"/>
    </xf>
    <xf numFmtId="4" fontId="3" fillId="0" borderId="1" xfId="0" applyNumberFormat="1" applyFont="1" applyBorder="1" applyAlignment="1" applyProtection="1">
      <alignment vertical="top" wrapText="1"/>
    </xf>
    <xf numFmtId="4" fontId="7" fillId="4" borderId="1" xfId="0" applyNumberFormat="1" applyFont="1" applyFill="1" applyBorder="1" applyAlignment="1" applyProtection="1">
      <alignment vertical="top" wrapText="1"/>
    </xf>
    <xf numFmtId="49" fontId="18" fillId="8" borderId="1" xfId="0" applyNumberFormat="1" applyFont="1" applyFill="1" applyBorder="1" applyAlignment="1" applyProtection="1">
      <alignment vertical="top" wrapText="1"/>
    </xf>
    <xf numFmtId="0" fontId="18" fillId="8" borderId="1" xfId="0" applyFont="1" applyFill="1" applyBorder="1" applyAlignment="1" applyProtection="1">
      <alignment vertical="top" wrapText="1"/>
    </xf>
    <xf numFmtId="2" fontId="18" fillId="8" borderId="1" xfId="0" applyNumberFormat="1" applyFont="1" applyFill="1" applyBorder="1" applyAlignment="1" applyProtection="1">
      <alignment vertical="top" wrapText="1"/>
    </xf>
    <xf numFmtId="4" fontId="18" fillId="8" borderId="1" xfId="0" applyNumberFormat="1" applyFont="1" applyFill="1" applyBorder="1" applyAlignment="1" applyProtection="1">
      <alignment vertical="top" wrapText="1"/>
    </xf>
    <xf numFmtId="0" fontId="9" fillId="0" borderId="1" xfId="0" applyFont="1" applyBorder="1" applyAlignment="1" applyProtection="1">
      <alignment vertical="top" wrapText="1"/>
    </xf>
    <xf numFmtId="49" fontId="2" fillId="0" borderId="1" xfId="0" applyNumberFormat="1" applyFont="1" applyBorder="1" applyAlignment="1" applyProtection="1">
      <alignment vertical="top" wrapText="1"/>
    </xf>
    <xf numFmtId="3" fontId="3" fillId="0" borderId="1" xfId="0" applyNumberFormat="1" applyFont="1" applyBorder="1" applyAlignment="1" applyProtection="1">
      <alignment vertical="top" wrapText="1"/>
    </xf>
    <xf numFmtId="4" fontId="2" fillId="0" borderId="1" xfId="0" applyNumberFormat="1" applyFont="1" applyBorder="1" applyAlignment="1" applyProtection="1">
      <alignment vertical="top" wrapText="1"/>
    </xf>
    <xf numFmtId="4" fontId="2" fillId="4" borderId="1" xfId="0" applyNumberFormat="1" applyFont="1" applyFill="1" applyBorder="1" applyAlignment="1" applyProtection="1">
      <alignment vertical="top" wrapText="1"/>
    </xf>
    <xf numFmtId="0" fontId="0" fillId="0" borderId="1" xfId="0" applyBorder="1" applyAlignment="1" applyProtection="1">
      <alignment wrapText="1"/>
    </xf>
    <xf numFmtId="4" fontId="2" fillId="4" borderId="1" xfId="0" applyNumberFormat="1" applyFont="1" applyFill="1" applyBorder="1" applyAlignment="1" applyProtection="1">
      <alignment vertical="center" wrapText="1"/>
    </xf>
    <xf numFmtId="0" fontId="0" fillId="0" borderId="0" xfId="0" applyAlignment="1" applyProtection="1">
      <alignment wrapText="1"/>
    </xf>
    <xf numFmtId="4" fontId="7" fillId="4" borderId="1" xfId="0" applyNumberFormat="1" applyFont="1" applyFill="1" applyBorder="1" applyAlignment="1" applyProtection="1">
      <alignment vertical="top" wrapText="1"/>
      <protection locked="0"/>
    </xf>
    <xf numFmtId="4" fontId="2" fillId="4" borderId="1" xfId="0" applyNumberFormat="1" applyFont="1" applyFill="1" applyBorder="1" applyAlignment="1" applyProtection="1">
      <alignment vertical="top" wrapText="1"/>
      <protection locked="0"/>
    </xf>
    <xf numFmtId="0" fontId="3" fillId="0" borderId="1" xfId="0" applyFont="1" applyFill="1" applyBorder="1" applyAlignment="1" applyProtection="1">
      <alignment vertical="top" wrapText="1"/>
    </xf>
    <xf numFmtId="2" fontId="3" fillId="0" borderId="1" xfId="0" applyNumberFormat="1" applyFont="1" applyFill="1" applyBorder="1" applyAlignment="1" applyProtection="1">
      <alignment vertical="top" wrapText="1"/>
    </xf>
    <xf numFmtId="4" fontId="3" fillId="0" borderId="1" xfId="0" applyNumberFormat="1" applyFont="1" applyFill="1" applyBorder="1" applyAlignment="1" applyProtection="1">
      <alignment vertical="top" wrapText="1"/>
    </xf>
    <xf numFmtId="0" fontId="0" fillId="4" borderId="0" xfId="0" applyFill="1" applyAlignment="1" applyProtection="1">
      <alignment horizontal="left" vertical="top" shrinkToFit="1"/>
      <protection locked="0"/>
    </xf>
    <xf numFmtId="0" fontId="24" fillId="0" borderId="0" xfId="0" applyFont="1" applyAlignment="1" applyProtection="1">
      <alignment horizontal="left" vertical="top"/>
    </xf>
    <xf numFmtId="0" fontId="4" fillId="0" borderId="0" xfId="0" applyFont="1" applyBorder="1" applyAlignment="1" applyProtection="1">
      <alignment horizontal="right" vertical="center" wrapText="1"/>
    </xf>
    <xf numFmtId="0" fontId="0" fillId="0" borderId="0" xfId="0" applyAlignment="1" applyProtection="1">
      <alignment horizontal="justify" vertical="top" wrapText="1"/>
    </xf>
    <xf numFmtId="0" fontId="0" fillId="0" borderId="11"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4" fontId="12" fillId="7" borderId="0" xfId="0" applyNumberFormat="1" applyFont="1" applyFill="1" applyAlignment="1" applyProtection="1">
      <alignment horizontal="center" vertical="top" shrinkToFit="1"/>
    </xf>
    <xf numFmtId="0" fontId="12" fillId="7" borderId="0" xfId="0" applyFont="1" applyFill="1" applyAlignment="1" applyProtection="1">
      <alignment horizontal="center" vertical="top" shrinkToFit="1"/>
    </xf>
    <xf numFmtId="0" fontId="0" fillId="0" borderId="0" xfId="0" applyAlignment="1" applyProtection="1">
      <alignment horizontal="left" vertical="top" wrapText="1"/>
    </xf>
    <xf numFmtId="0" fontId="0" fillId="4" borderId="0" xfId="0" applyFill="1" applyAlignment="1" applyProtection="1">
      <alignment horizontal="center" vertical="top" shrinkToFit="1"/>
      <protection locked="0"/>
    </xf>
    <xf numFmtId="0" fontId="19" fillId="0" borderId="0" xfId="0" applyFont="1" applyAlignment="1" applyProtection="1">
      <alignment horizontal="center" vertical="top" wrapText="1"/>
    </xf>
    <xf numFmtId="0" fontId="23"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4" fillId="0" borderId="0" xfId="0" applyFont="1" applyAlignment="1" applyProtection="1">
      <alignment horizontal="left" vertical="top"/>
    </xf>
    <xf numFmtId="0" fontId="14" fillId="0" borderId="15" xfId="0" applyFont="1" applyBorder="1" applyAlignment="1" applyProtection="1">
      <alignment horizontal="left" vertical="top" wrapText="1"/>
    </xf>
    <xf numFmtId="0" fontId="14" fillId="0" borderId="16" xfId="0" applyFont="1" applyBorder="1" applyAlignment="1" applyProtection="1">
      <alignment horizontal="left" vertical="top" wrapText="1"/>
    </xf>
    <xf numFmtId="0" fontId="14" fillId="0" borderId="17" xfId="0" applyFont="1" applyBorder="1" applyAlignment="1" applyProtection="1">
      <alignment horizontal="left" vertical="top" wrapText="1"/>
    </xf>
    <xf numFmtId="0" fontId="2" fillId="0" borderId="0" xfId="0" applyFont="1" applyBorder="1" applyAlignment="1" applyProtection="1">
      <alignment horizontal="justify" vertical="top" wrapText="1"/>
    </xf>
    <xf numFmtId="0" fontId="6" fillId="0" borderId="0" xfId="0" applyFont="1" applyBorder="1" applyAlignment="1" applyProtection="1">
      <alignment horizontal="justify" vertical="top" wrapText="1"/>
    </xf>
    <xf numFmtId="0" fontId="0" fillId="4" borderId="11" xfId="0" applyFill="1" applyBorder="1" applyAlignment="1" applyProtection="1">
      <alignment horizontal="center" vertical="top"/>
      <protection locked="0"/>
    </xf>
    <xf numFmtId="0" fontId="3" fillId="0" borderId="0" xfId="0" applyFont="1" applyBorder="1" applyAlignment="1" applyProtection="1">
      <alignment horizontal="left" vertical="top" wrapText="1"/>
    </xf>
    <xf numFmtId="0" fontId="4" fillId="0" borderId="8" xfId="0" applyFont="1" applyBorder="1" applyAlignment="1" applyProtection="1">
      <alignment horizontal="right" vertical="center" wrapText="1"/>
    </xf>
    <xf numFmtId="0" fontId="4" fillId="0" borderId="7" xfId="0" applyFont="1" applyBorder="1" applyAlignment="1" applyProtection="1">
      <alignment horizontal="right" vertical="center" wrapText="1"/>
    </xf>
    <xf numFmtId="0" fontId="4" fillId="0" borderId="0" xfId="0" applyFont="1" applyBorder="1" applyAlignment="1" applyProtection="1">
      <alignment horizontal="right" vertical="center" wrapText="1"/>
    </xf>
    <xf numFmtId="0" fontId="4" fillId="0" borderId="13" xfId="0" applyFont="1" applyBorder="1" applyAlignment="1" applyProtection="1">
      <alignment horizontal="right" vertical="center" wrapText="1"/>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49" fontId="7" fillId="0" borderId="1" xfId="0" applyNumberFormat="1" applyFont="1" applyBorder="1" applyAlignment="1" applyProtection="1">
      <alignment vertical="top"/>
    </xf>
    <xf numFmtId="4" fontId="7" fillId="0" borderId="1" xfId="0" applyNumberFormat="1" applyFont="1" applyBorder="1" applyAlignment="1" applyProtection="1">
      <alignment vertical="top"/>
    </xf>
    <xf numFmtId="4" fontId="32" fillId="0" borderId="1" xfId="0" applyNumberFormat="1" applyFont="1" applyFill="1" applyBorder="1" applyAlignment="1" applyProtection="1">
      <alignment vertical="top"/>
    </xf>
    <xf numFmtId="49" fontId="7" fillId="0" borderId="1" xfId="0" applyNumberFormat="1" applyFont="1" applyBorder="1" applyAlignment="1" applyProtection="1">
      <alignment vertical="top" wrapText="1"/>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CCD08B5C-433C-4307-82BB-29331D9A2C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E984B-7027-4C9F-9CF6-C8955AB8714C}">
  <sheetPr>
    <pageSetUpPr fitToPage="1"/>
  </sheetPr>
  <dimension ref="A2:I47"/>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4" customFormat="1" ht="75" customHeight="1" x14ac:dyDescent="0.25">
      <c r="A2" s="123" t="s">
        <v>34</v>
      </c>
      <c r="B2" s="123"/>
      <c r="C2" s="123"/>
      <c r="D2" s="123"/>
      <c r="E2" s="123"/>
      <c r="F2" s="123"/>
      <c r="G2" s="123"/>
      <c r="H2" s="123"/>
      <c r="I2" s="123"/>
    </row>
    <row r="5" spans="1:9" x14ac:dyDescent="0.25">
      <c r="D5" s="15"/>
      <c r="E5" s="15"/>
      <c r="F5" s="16"/>
      <c r="G5" s="16"/>
      <c r="H5" s="16"/>
      <c r="I5" s="17" t="s">
        <v>158</v>
      </c>
    </row>
    <row r="6" spans="1:9" x14ac:dyDescent="0.25">
      <c r="D6" s="15"/>
      <c r="E6" s="15"/>
      <c r="F6" s="16"/>
      <c r="G6" s="16"/>
      <c r="H6" s="16"/>
      <c r="I6" s="17"/>
    </row>
    <row r="7" spans="1:9" x14ac:dyDescent="0.25">
      <c r="D7" s="15"/>
      <c r="E7" s="15"/>
      <c r="F7" s="16"/>
      <c r="G7" s="16"/>
      <c r="H7" s="16"/>
      <c r="I7" s="18" t="s">
        <v>159</v>
      </c>
    </row>
    <row r="8" spans="1:9" ht="24.95" customHeight="1" x14ac:dyDescent="0.25"/>
    <row r="9" spans="1:9" ht="18.75" x14ac:dyDescent="0.3">
      <c r="A9" s="124" t="s">
        <v>35</v>
      </c>
      <c r="B9" s="124"/>
      <c r="C9" s="124"/>
      <c r="D9" s="124"/>
      <c r="E9" s="124"/>
      <c r="F9" s="124"/>
      <c r="G9" s="124"/>
      <c r="H9" s="124"/>
      <c r="I9" s="124"/>
    </row>
    <row r="10" spans="1:9" ht="15" customHeight="1" x14ac:dyDescent="0.25"/>
    <row r="11" spans="1:9" ht="15" customHeight="1" x14ac:dyDescent="0.25"/>
    <row r="12" spans="1:9" x14ac:dyDescent="0.25">
      <c r="A12" s="14" t="s">
        <v>36</v>
      </c>
      <c r="B12" s="125"/>
      <c r="C12" s="125"/>
      <c r="D12" s="125"/>
      <c r="E12" s="125"/>
      <c r="F12" s="117" t="s">
        <v>37</v>
      </c>
      <c r="G12" s="117"/>
      <c r="H12" s="117"/>
      <c r="I12" s="112"/>
    </row>
    <row r="13" spans="1:9" x14ac:dyDescent="0.25">
      <c r="A13" s="126" t="s">
        <v>38</v>
      </c>
      <c r="B13" s="126"/>
      <c r="C13" s="126"/>
      <c r="D13" s="126"/>
      <c r="E13" s="126"/>
      <c r="F13" s="126"/>
      <c r="G13" s="126"/>
      <c r="H13" s="126"/>
      <c r="I13" s="19"/>
    </row>
    <row r="14" spans="1:9" x14ac:dyDescent="0.25">
      <c r="A14" s="113"/>
      <c r="B14" s="113"/>
      <c r="C14" s="113"/>
      <c r="D14" s="113"/>
      <c r="E14" s="113"/>
      <c r="F14" s="113"/>
      <c r="G14" s="113"/>
      <c r="H14" s="113"/>
      <c r="I14" s="19"/>
    </row>
    <row r="15" spans="1:9" x14ac:dyDescent="0.25">
      <c r="A15" s="14" t="s">
        <v>39</v>
      </c>
      <c r="B15" s="14"/>
      <c r="C15" s="113"/>
      <c r="D15" s="14"/>
      <c r="E15" s="122"/>
      <c r="F15" s="122"/>
      <c r="G15" s="122"/>
      <c r="H15" s="122"/>
      <c r="I15" s="122"/>
    </row>
    <row r="16" spans="1:9" x14ac:dyDescent="0.25">
      <c r="B16" s="20"/>
      <c r="C16" s="113"/>
      <c r="D16" s="20"/>
      <c r="E16" s="20"/>
      <c r="F16" s="20" t="s">
        <v>40</v>
      </c>
      <c r="G16" s="20"/>
      <c r="H16" s="20"/>
      <c r="I16" s="14"/>
    </row>
    <row r="17" spans="1:9" x14ac:dyDescent="0.25">
      <c r="B17" s="20"/>
      <c r="C17" s="20"/>
      <c r="D17" s="20"/>
      <c r="E17" s="20"/>
      <c r="F17" s="20"/>
      <c r="G17" s="20"/>
      <c r="H17" s="20"/>
      <c r="I17" s="14"/>
    </row>
    <row r="18" spans="1:9" x14ac:dyDescent="0.25">
      <c r="A18" s="14" t="s">
        <v>41</v>
      </c>
      <c r="B18" s="112"/>
      <c r="C18" s="117" t="s">
        <v>42</v>
      </c>
      <c r="D18" s="117"/>
      <c r="E18" s="118"/>
      <c r="F18" s="118"/>
      <c r="G18" s="118"/>
      <c r="H18" s="118"/>
      <c r="I18" s="118"/>
    </row>
    <row r="19" spans="1:9" s="21" customFormat="1" x14ac:dyDescent="0.25">
      <c r="B19" s="22"/>
      <c r="C19" s="23"/>
      <c r="D19" s="23"/>
      <c r="E19" s="24"/>
      <c r="F19" s="24"/>
      <c r="G19" s="24"/>
      <c r="H19" s="24"/>
      <c r="I19" s="24"/>
    </row>
    <row r="20" spans="1:9" x14ac:dyDescent="0.25">
      <c r="A20" s="14" t="s">
        <v>43</v>
      </c>
      <c r="B20" s="14"/>
      <c r="C20" s="14"/>
      <c r="D20" s="14"/>
      <c r="E20" s="14"/>
      <c r="F20" s="14"/>
      <c r="G20" s="14"/>
      <c r="H20" s="14"/>
      <c r="I20" s="14"/>
    </row>
    <row r="21" spans="1:9" ht="15" customHeight="1" x14ac:dyDescent="0.25">
      <c r="A21" s="14"/>
      <c r="B21" s="14"/>
      <c r="C21" s="14"/>
      <c r="D21" s="14"/>
      <c r="E21" s="14"/>
      <c r="F21" s="14"/>
      <c r="G21" s="14"/>
      <c r="H21" s="14"/>
      <c r="I21" s="14"/>
    </row>
    <row r="22" spans="1:9" ht="56.25" customHeight="1" x14ac:dyDescent="0.25">
      <c r="A22" s="115" t="s">
        <v>44</v>
      </c>
      <c r="B22" s="115"/>
      <c r="C22" s="115"/>
      <c r="D22" s="115"/>
      <c r="E22" s="115"/>
      <c r="F22" s="115"/>
      <c r="G22" s="115"/>
      <c r="H22" s="115"/>
      <c r="I22" s="115"/>
    </row>
    <row r="23" spans="1:9" ht="15" customHeight="1" x14ac:dyDescent="0.25">
      <c r="A23" s="14"/>
      <c r="B23" s="14"/>
      <c r="C23" s="14"/>
      <c r="D23" s="14"/>
      <c r="E23" s="14"/>
      <c r="F23" s="14"/>
      <c r="G23" s="14"/>
      <c r="H23" s="14"/>
      <c r="I23" s="14"/>
    </row>
    <row r="24" spans="1:9" ht="15" customHeight="1" x14ac:dyDescent="0.25">
      <c r="A24" s="25" t="s">
        <v>45</v>
      </c>
      <c r="B24" s="14"/>
      <c r="C24" s="14"/>
      <c r="D24" s="14"/>
      <c r="E24" s="14"/>
      <c r="F24" s="14"/>
      <c r="G24" s="14"/>
      <c r="H24" s="14"/>
    </row>
    <row r="25" spans="1:9" ht="15" customHeight="1" x14ac:dyDescent="0.25">
      <c r="A25" s="14"/>
      <c r="B25" s="14"/>
      <c r="C25" s="14"/>
      <c r="D25" s="14"/>
      <c r="E25" s="14"/>
      <c r="F25" s="14"/>
      <c r="G25" s="14"/>
      <c r="H25" s="14"/>
    </row>
    <row r="26" spans="1:9" ht="15" customHeight="1" x14ac:dyDescent="0.25">
      <c r="A26" s="25" t="s">
        <v>46</v>
      </c>
      <c r="B26" s="119" t="str">
        <f>+IFERROR(IF(ISNUMBER('Anexo I Tabla Desglose Precio'!K106),IF('Anexo I Tabla Desglose Precio'!K106&lt;=43962.26,'Anexo I Tabla Desglose Precio'!K106,"ERROR: no debe superar 43.962,26"),"revisar desglose precio"),"desglose precio incompleto/incorrecto")</f>
        <v>revisar desglose precio</v>
      </c>
      <c r="C26" s="120"/>
      <c r="D26" s="14" t="s">
        <v>47</v>
      </c>
      <c r="E26" s="14"/>
      <c r="F26" s="14"/>
      <c r="G26" s="14"/>
      <c r="H26" s="14"/>
    </row>
    <row r="27" spans="1:9" ht="15" customHeight="1" x14ac:dyDescent="0.25">
      <c r="A27" s="14"/>
      <c r="B27" s="14"/>
      <c r="C27" s="14"/>
      <c r="D27" s="14"/>
      <c r="E27" s="14"/>
      <c r="F27" s="14"/>
      <c r="G27" s="14"/>
      <c r="H27" s="14"/>
    </row>
    <row r="28" spans="1:9" ht="35.1" customHeight="1" x14ac:dyDescent="0.25">
      <c r="A28" s="115" t="s">
        <v>48</v>
      </c>
      <c r="B28" s="115"/>
      <c r="C28" s="115"/>
      <c r="D28" s="115"/>
      <c r="E28" s="115"/>
      <c r="F28" s="115"/>
      <c r="G28" s="115"/>
      <c r="H28" s="115"/>
      <c r="I28" s="115"/>
    </row>
    <row r="29" spans="1:9" ht="35.1" customHeight="1" x14ac:dyDescent="0.25">
      <c r="A29" s="121" t="s">
        <v>49</v>
      </c>
      <c r="B29" s="121"/>
      <c r="C29" s="121"/>
      <c r="D29" s="121"/>
      <c r="E29" s="121"/>
      <c r="F29" s="121"/>
      <c r="G29" s="121"/>
      <c r="H29" s="121"/>
      <c r="I29" s="121"/>
    </row>
    <row r="30" spans="1:9" ht="35.1" customHeight="1" x14ac:dyDescent="0.25">
      <c r="A30" s="115" t="s">
        <v>50</v>
      </c>
      <c r="B30" s="115"/>
      <c r="C30" s="115"/>
      <c r="D30" s="115"/>
      <c r="E30" s="115"/>
      <c r="F30" s="115"/>
      <c r="G30" s="115"/>
      <c r="H30" s="115"/>
      <c r="I30" s="115"/>
    </row>
    <row r="31" spans="1:9" ht="45" customHeight="1" x14ac:dyDescent="0.25">
      <c r="A31" s="115" t="s">
        <v>51</v>
      </c>
      <c r="B31" s="115"/>
      <c r="C31" s="115"/>
      <c r="D31" s="115"/>
      <c r="E31" s="115"/>
      <c r="F31" s="115"/>
      <c r="G31" s="115"/>
      <c r="H31" s="115"/>
      <c r="I31" s="115"/>
    </row>
    <row r="32" spans="1:9" ht="15" customHeight="1" x14ac:dyDescent="0.25">
      <c r="A32" s="14"/>
      <c r="B32" s="14"/>
      <c r="C32" s="14"/>
      <c r="D32" s="14"/>
      <c r="E32" s="14"/>
      <c r="F32" s="14"/>
      <c r="G32" s="14"/>
      <c r="H32" s="14"/>
      <c r="I32" s="14"/>
    </row>
    <row r="33" spans="1:9" x14ac:dyDescent="0.25">
      <c r="A33" s="25" t="s">
        <v>52</v>
      </c>
      <c r="B33" s="14"/>
      <c r="C33" s="14"/>
      <c r="D33" s="14"/>
      <c r="E33" s="14"/>
      <c r="F33" s="14"/>
      <c r="G33" s="14"/>
      <c r="H33" s="14"/>
      <c r="I33" s="14"/>
    </row>
    <row r="34" spans="1:9" ht="8.1" customHeight="1" x14ac:dyDescent="0.25">
      <c r="A34" s="14"/>
      <c r="B34" s="14"/>
      <c r="C34" s="14"/>
      <c r="D34" s="14"/>
      <c r="E34" s="14"/>
      <c r="F34" s="14"/>
      <c r="G34" s="14"/>
      <c r="H34" s="14"/>
      <c r="I34" s="14"/>
    </row>
    <row r="39" spans="1:9" x14ac:dyDescent="0.25">
      <c r="B39" s="26" t="s">
        <v>53</v>
      </c>
    </row>
    <row r="47" spans="1:9" x14ac:dyDescent="0.25">
      <c r="B47" s="1" t="s">
        <v>31</v>
      </c>
      <c r="C47" s="116"/>
      <c r="D47" s="116"/>
      <c r="E47" s="116"/>
      <c r="F47" s="116"/>
      <c r="G47" s="116"/>
    </row>
  </sheetData>
  <sheetProtection algorithmName="SHA-512" hashValue="slsYnrBRcK50S9V0hGcsxTw9zNFkQis4FNovPmSu/A/W+H59hyyn2jM/7X/RNGRKjppsVLUMg9BvBYnBLIW6wA==" saltValue="cA9graiBU2rMUnGHH5/qfg==" spinCount="100000" sheet="1" objects="1" scenarios="1" selectLockedCells="1"/>
  <mergeCells count="15">
    <mergeCell ref="E15:I15"/>
    <mergeCell ref="A2:I2"/>
    <mergeCell ref="A9:I9"/>
    <mergeCell ref="B12:E12"/>
    <mergeCell ref="F12:H12"/>
    <mergeCell ref="A13:H13"/>
    <mergeCell ref="A30:I30"/>
    <mergeCell ref="A31:I31"/>
    <mergeCell ref="C47:G47"/>
    <mergeCell ref="C18:D18"/>
    <mergeCell ref="E18:I18"/>
    <mergeCell ref="A22:I22"/>
    <mergeCell ref="B26:C26"/>
    <mergeCell ref="A28:I28"/>
    <mergeCell ref="A29:I29"/>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4A94-624A-41EA-9784-18EEBE03FB82}">
  <sheetPr>
    <pageSetUpPr fitToPage="1"/>
  </sheetPr>
  <dimension ref="A1:K119"/>
  <sheetViews>
    <sheetView zoomScaleNormal="100" workbookViewId="0">
      <pane ySplit="5" topLeftCell="A6" activePane="bottomLeft" state="frozen"/>
      <selection activeCell="B12" sqref="B12:E12"/>
      <selection pane="bottomLeft" activeCell="J7" sqref="J7"/>
    </sheetView>
  </sheetViews>
  <sheetFormatPr baseColWidth="10" defaultRowHeight="15" x14ac:dyDescent="0.25"/>
  <cols>
    <col min="1" max="1" width="6.7109375" style="106" bestFit="1" customWidth="1"/>
    <col min="2" max="2" width="9.42578125" style="106" customWidth="1"/>
    <col min="3" max="3" width="3.5703125" style="106" bestFit="1" customWidth="1"/>
    <col min="4" max="4" width="49.28515625" style="106" customWidth="1"/>
    <col min="5" max="5" width="24.42578125" style="106" customWidth="1"/>
    <col min="6" max="6" width="9" style="106" bestFit="1" customWidth="1"/>
    <col min="7" max="7" width="8.140625" style="106" customWidth="1"/>
    <col min="8" max="8" width="8.42578125" style="106" bestFit="1" customWidth="1"/>
    <col min="9" max="10" width="10.7109375" style="106" customWidth="1"/>
    <col min="11" max="11" width="12.7109375" style="106" customWidth="1"/>
    <col min="12" max="12" width="1.7109375" style="1" customWidth="1"/>
    <col min="13" max="16384" width="11.42578125" style="1"/>
  </cols>
  <sheetData>
    <row r="1" spans="1:11" ht="75" customHeight="1" thickBot="1" x14ac:dyDescent="0.3">
      <c r="A1" s="127" t="s">
        <v>27</v>
      </c>
      <c r="B1" s="128"/>
      <c r="C1" s="128"/>
      <c r="D1" s="128"/>
      <c r="E1" s="128"/>
      <c r="F1" s="128"/>
      <c r="G1" s="128"/>
      <c r="H1" s="128"/>
      <c r="I1" s="128"/>
      <c r="J1" s="128"/>
      <c r="K1" s="129"/>
    </row>
    <row r="2" spans="1:11" x14ac:dyDescent="0.25">
      <c r="A2" s="14"/>
      <c r="B2" s="14"/>
      <c r="C2" s="14"/>
      <c r="D2" s="14"/>
      <c r="E2" s="14"/>
      <c r="F2" s="14"/>
      <c r="G2" s="14"/>
      <c r="H2" s="14"/>
      <c r="I2" s="14"/>
      <c r="J2" s="14"/>
      <c r="K2" s="14"/>
    </row>
    <row r="3" spans="1:11" ht="18.75" x14ac:dyDescent="0.25">
      <c r="A3" s="73" t="s">
        <v>160</v>
      </c>
      <c r="B3" s="14"/>
      <c r="C3" s="14"/>
      <c r="D3" s="14"/>
      <c r="E3" s="14"/>
      <c r="F3" s="14"/>
      <c r="G3" s="14"/>
      <c r="H3" s="14"/>
      <c r="I3" s="14"/>
      <c r="J3" s="14"/>
      <c r="K3" s="14"/>
    </row>
    <row r="4" spans="1:11" ht="5.0999999999999996" customHeight="1" x14ac:dyDescent="0.25">
      <c r="A4" s="73"/>
      <c r="B4" s="14"/>
      <c r="C4" s="14"/>
      <c r="D4" s="14"/>
      <c r="E4" s="14"/>
      <c r="F4" s="14"/>
      <c r="G4" s="14"/>
      <c r="H4" s="14"/>
      <c r="I4" s="14"/>
      <c r="J4" s="14"/>
      <c r="K4" s="14"/>
    </row>
    <row r="5" spans="1:11" ht="25.5" x14ac:dyDescent="0.25">
      <c r="A5" s="82" t="s">
        <v>0</v>
      </c>
      <c r="B5" s="82" t="s">
        <v>1</v>
      </c>
      <c r="C5" s="82" t="s">
        <v>2</v>
      </c>
      <c r="D5" s="82" t="s">
        <v>3</v>
      </c>
      <c r="E5" s="82" t="s">
        <v>112</v>
      </c>
      <c r="F5" s="83" t="s">
        <v>26</v>
      </c>
      <c r="G5" s="82" t="s">
        <v>4</v>
      </c>
      <c r="H5" s="82" t="s">
        <v>5</v>
      </c>
      <c r="I5" s="82" t="s">
        <v>6</v>
      </c>
      <c r="J5" s="82" t="s">
        <v>7</v>
      </c>
      <c r="K5" s="82" t="s">
        <v>33</v>
      </c>
    </row>
    <row r="6" spans="1:11" x14ac:dyDescent="0.25">
      <c r="A6" s="84" t="s">
        <v>9</v>
      </c>
      <c r="B6" s="84" t="s">
        <v>10</v>
      </c>
      <c r="C6" s="84" t="s">
        <v>11</v>
      </c>
      <c r="D6" s="84" t="s">
        <v>113</v>
      </c>
      <c r="E6" s="85"/>
      <c r="F6" s="86"/>
      <c r="G6" s="85"/>
      <c r="H6" s="85"/>
      <c r="I6" s="87"/>
      <c r="J6" s="88"/>
      <c r="K6" s="88"/>
    </row>
    <row r="7" spans="1:11" x14ac:dyDescent="0.25">
      <c r="A7" s="89" t="s">
        <v>90</v>
      </c>
      <c r="B7" s="90" t="s">
        <v>12</v>
      </c>
      <c r="C7" s="90" t="s">
        <v>13</v>
      </c>
      <c r="D7" s="90" t="s">
        <v>114</v>
      </c>
      <c r="E7" s="91"/>
      <c r="F7" s="92"/>
      <c r="G7" s="91"/>
      <c r="H7" s="91"/>
      <c r="I7" s="93">
        <v>1</v>
      </c>
      <c r="J7" s="107"/>
      <c r="K7" s="94">
        <f>+ROUND(TRUNC(I7,2)*TRUNC(J7,2),2)</f>
        <v>0</v>
      </c>
    </row>
    <row r="8" spans="1:11" ht="45" x14ac:dyDescent="0.25">
      <c r="A8" s="91"/>
      <c r="B8" s="91"/>
      <c r="C8" s="91"/>
      <c r="D8" s="90" t="s">
        <v>161</v>
      </c>
      <c r="E8" s="91"/>
      <c r="F8" s="92"/>
      <c r="G8" s="91"/>
      <c r="H8" s="91"/>
      <c r="I8" s="91"/>
      <c r="J8" s="91"/>
      <c r="K8" s="91"/>
    </row>
    <row r="9" spans="1:11" x14ac:dyDescent="0.25">
      <c r="A9" s="91"/>
      <c r="B9" s="91"/>
      <c r="C9" s="91"/>
      <c r="D9" s="91"/>
      <c r="E9" s="90" t="s">
        <v>115</v>
      </c>
      <c r="F9" s="92">
        <v>1</v>
      </c>
      <c r="G9" s="93">
        <v>0</v>
      </c>
      <c r="H9" s="93">
        <v>1</v>
      </c>
      <c r="I9" s="91"/>
      <c r="J9" s="91"/>
      <c r="K9" s="91"/>
    </row>
    <row r="10" spans="1:11" x14ac:dyDescent="0.25">
      <c r="A10" s="89" t="s">
        <v>91</v>
      </c>
      <c r="B10" s="90" t="s">
        <v>12</v>
      </c>
      <c r="C10" s="90" t="s">
        <v>13</v>
      </c>
      <c r="D10" s="90" t="s">
        <v>116</v>
      </c>
      <c r="E10" s="91"/>
      <c r="F10" s="92"/>
      <c r="G10" s="91"/>
      <c r="H10" s="91"/>
      <c r="I10" s="93">
        <v>1</v>
      </c>
      <c r="J10" s="107"/>
      <c r="K10" s="94">
        <f>+ROUND(TRUNC(I10,2)*TRUNC(J10,2),2)</f>
        <v>0</v>
      </c>
    </row>
    <row r="11" spans="1:11" ht="183.95" customHeight="1" x14ac:dyDescent="0.25">
      <c r="A11" s="91"/>
      <c r="B11" s="91"/>
      <c r="C11" s="91"/>
      <c r="D11" s="90" t="s">
        <v>117</v>
      </c>
      <c r="E11" s="91"/>
      <c r="F11" s="92"/>
      <c r="G11" s="91"/>
      <c r="H11" s="91"/>
      <c r="I11" s="91"/>
      <c r="J11" s="91"/>
      <c r="K11" s="91"/>
    </row>
    <row r="12" spans="1:11" x14ac:dyDescent="0.25">
      <c r="A12" s="91"/>
      <c r="B12" s="91"/>
      <c r="C12" s="91"/>
      <c r="D12" s="91"/>
      <c r="E12" s="90" t="s">
        <v>118</v>
      </c>
      <c r="F12" s="92">
        <v>1</v>
      </c>
      <c r="G12" s="93">
        <v>0</v>
      </c>
      <c r="H12" s="93">
        <v>1</v>
      </c>
      <c r="I12" s="91"/>
      <c r="J12" s="91"/>
      <c r="K12" s="91"/>
    </row>
    <row r="13" spans="1:11" x14ac:dyDescent="0.25">
      <c r="A13" s="89" t="s">
        <v>92</v>
      </c>
      <c r="B13" s="90" t="s">
        <v>12</v>
      </c>
      <c r="C13" s="90" t="s">
        <v>13</v>
      </c>
      <c r="D13" s="90" t="s">
        <v>119</v>
      </c>
      <c r="E13" s="91"/>
      <c r="F13" s="92"/>
      <c r="G13" s="91"/>
      <c r="H13" s="91"/>
      <c r="I13" s="93">
        <v>1</v>
      </c>
      <c r="J13" s="107"/>
      <c r="K13" s="94">
        <f>+ROUND(TRUNC(I13,2)*TRUNC(J13,2),2)</f>
        <v>0</v>
      </c>
    </row>
    <row r="14" spans="1:11" ht="56.25" x14ac:dyDescent="0.25">
      <c r="A14" s="91"/>
      <c r="B14" s="91"/>
      <c r="C14" s="91"/>
      <c r="D14" s="90" t="s">
        <v>120</v>
      </c>
      <c r="E14" s="91"/>
      <c r="F14" s="92"/>
      <c r="G14" s="91"/>
      <c r="H14" s="91"/>
      <c r="I14" s="91"/>
      <c r="J14" s="91"/>
      <c r="K14" s="91"/>
    </row>
    <row r="15" spans="1:11" x14ac:dyDescent="0.25">
      <c r="A15" s="91"/>
      <c r="B15" s="91"/>
      <c r="C15" s="91"/>
      <c r="D15" s="91"/>
      <c r="E15" s="90" t="s">
        <v>118</v>
      </c>
      <c r="F15" s="92">
        <v>1</v>
      </c>
      <c r="G15" s="93">
        <v>0</v>
      </c>
      <c r="H15" s="93">
        <v>1</v>
      </c>
      <c r="I15" s="91"/>
      <c r="J15" s="91"/>
      <c r="K15" s="91"/>
    </row>
    <row r="16" spans="1:11" x14ac:dyDescent="0.25">
      <c r="A16" s="89" t="s">
        <v>93</v>
      </c>
      <c r="B16" s="90" t="s">
        <v>12</v>
      </c>
      <c r="C16" s="90" t="s">
        <v>13</v>
      </c>
      <c r="D16" s="90" t="s">
        <v>162</v>
      </c>
      <c r="E16" s="91"/>
      <c r="F16" s="92"/>
      <c r="G16" s="91"/>
      <c r="H16" s="91"/>
      <c r="I16" s="93">
        <v>1</v>
      </c>
      <c r="J16" s="107"/>
      <c r="K16" s="94">
        <f>+ROUND(TRUNC(I16,2)*TRUNC(J16,2),2)</f>
        <v>0</v>
      </c>
    </row>
    <row r="17" spans="1:11" ht="78.75" x14ac:dyDescent="0.25">
      <c r="A17" s="91"/>
      <c r="B17" s="91"/>
      <c r="C17" s="91"/>
      <c r="D17" s="90" t="s">
        <v>163</v>
      </c>
      <c r="E17" s="91"/>
      <c r="F17" s="92"/>
      <c r="G17" s="91"/>
      <c r="H17" s="91"/>
      <c r="I17" s="91"/>
      <c r="J17" s="91"/>
      <c r="K17" s="91"/>
    </row>
    <row r="18" spans="1:11" x14ac:dyDescent="0.25">
      <c r="A18" s="91"/>
      <c r="B18" s="91"/>
      <c r="C18" s="91"/>
      <c r="D18" s="91"/>
      <c r="E18" s="90" t="s">
        <v>121</v>
      </c>
      <c r="F18" s="92">
        <v>1</v>
      </c>
      <c r="G18" s="93">
        <v>0</v>
      </c>
      <c r="H18" s="93">
        <v>1</v>
      </c>
      <c r="I18" s="91"/>
      <c r="J18" s="91"/>
      <c r="K18" s="91"/>
    </row>
    <row r="19" spans="1:11" x14ac:dyDescent="0.25">
      <c r="A19" s="89" t="s">
        <v>94</v>
      </c>
      <c r="B19" s="90" t="s">
        <v>12</v>
      </c>
      <c r="C19" s="90" t="s">
        <v>13</v>
      </c>
      <c r="D19" s="90" t="s">
        <v>122</v>
      </c>
      <c r="E19" s="91"/>
      <c r="F19" s="92"/>
      <c r="G19" s="91"/>
      <c r="H19" s="91"/>
      <c r="I19" s="93">
        <v>3</v>
      </c>
      <c r="J19" s="107"/>
      <c r="K19" s="94">
        <f>+ROUND(TRUNC(I19,2)*TRUNC(J19,2),2)</f>
        <v>0</v>
      </c>
    </row>
    <row r="20" spans="1:11" ht="146.25" x14ac:dyDescent="0.25">
      <c r="A20" s="91"/>
      <c r="B20" s="91"/>
      <c r="C20" s="91"/>
      <c r="D20" s="90" t="s">
        <v>164</v>
      </c>
      <c r="E20" s="91"/>
      <c r="F20" s="92"/>
      <c r="G20" s="91"/>
      <c r="H20" s="91"/>
      <c r="I20" s="91"/>
      <c r="J20" s="91"/>
      <c r="K20" s="91"/>
    </row>
    <row r="21" spans="1:11" x14ac:dyDescent="0.25">
      <c r="A21" s="91"/>
      <c r="B21" s="91"/>
      <c r="C21" s="91"/>
      <c r="D21" s="91"/>
      <c r="E21" s="90" t="s">
        <v>165</v>
      </c>
      <c r="F21" s="92">
        <v>1</v>
      </c>
      <c r="G21" s="93">
        <v>0</v>
      </c>
      <c r="H21" s="93">
        <v>1</v>
      </c>
      <c r="I21" s="91"/>
      <c r="J21" s="91"/>
      <c r="K21" s="91"/>
    </row>
    <row r="22" spans="1:11" ht="22.5" x14ac:dyDescent="0.25">
      <c r="A22" s="91"/>
      <c r="B22" s="91"/>
      <c r="C22" s="91"/>
      <c r="D22" s="91"/>
      <c r="E22" s="90" t="s">
        <v>166</v>
      </c>
      <c r="F22" s="92">
        <v>1</v>
      </c>
      <c r="G22" s="93">
        <v>0</v>
      </c>
      <c r="H22" s="93">
        <v>1</v>
      </c>
      <c r="I22" s="91"/>
      <c r="J22" s="91"/>
      <c r="K22" s="91"/>
    </row>
    <row r="23" spans="1:11" ht="22.5" x14ac:dyDescent="0.25">
      <c r="A23" s="91"/>
      <c r="B23" s="91"/>
      <c r="C23" s="91"/>
      <c r="D23" s="91"/>
      <c r="E23" s="90" t="s">
        <v>167</v>
      </c>
      <c r="F23" s="92">
        <v>1</v>
      </c>
      <c r="G23" s="93">
        <v>0</v>
      </c>
      <c r="H23" s="93">
        <v>1</v>
      </c>
      <c r="I23" s="91"/>
      <c r="J23" s="91"/>
      <c r="K23" s="91"/>
    </row>
    <row r="24" spans="1:11" x14ac:dyDescent="0.25">
      <c r="A24" s="89" t="s">
        <v>95</v>
      </c>
      <c r="B24" s="90" t="s">
        <v>12</v>
      </c>
      <c r="C24" s="90" t="s">
        <v>13</v>
      </c>
      <c r="D24" s="90" t="s">
        <v>168</v>
      </c>
      <c r="E24" s="91"/>
      <c r="F24" s="92"/>
      <c r="G24" s="91"/>
      <c r="H24" s="91"/>
      <c r="I24" s="93">
        <v>2</v>
      </c>
      <c r="J24" s="107"/>
      <c r="K24" s="94">
        <f>+ROUND(TRUNC(I24,2)*TRUNC(J24,2),2)</f>
        <v>0</v>
      </c>
    </row>
    <row r="25" spans="1:11" ht="123.75" x14ac:dyDescent="0.25">
      <c r="A25" s="91"/>
      <c r="B25" s="91"/>
      <c r="C25" s="91"/>
      <c r="D25" s="90" t="s">
        <v>169</v>
      </c>
      <c r="E25" s="91"/>
      <c r="F25" s="92"/>
      <c r="G25" s="91"/>
      <c r="H25" s="91"/>
      <c r="I25" s="91"/>
      <c r="J25" s="91"/>
      <c r="K25" s="91"/>
    </row>
    <row r="26" spans="1:11" x14ac:dyDescent="0.25">
      <c r="A26" s="91"/>
      <c r="B26" s="91"/>
      <c r="C26" s="91"/>
      <c r="D26" s="91"/>
      <c r="E26" s="140" t="s">
        <v>170</v>
      </c>
      <c r="F26" s="92">
        <v>1</v>
      </c>
      <c r="G26" s="93">
        <v>0</v>
      </c>
      <c r="H26" s="93">
        <v>1</v>
      </c>
      <c r="I26" s="91"/>
      <c r="J26" s="91"/>
      <c r="K26" s="91"/>
    </row>
    <row r="27" spans="1:11" x14ac:dyDescent="0.25">
      <c r="A27" s="91"/>
      <c r="B27" s="91"/>
      <c r="C27" s="91"/>
      <c r="D27" s="91"/>
      <c r="E27" s="140" t="s">
        <v>171</v>
      </c>
      <c r="F27" s="92">
        <v>1</v>
      </c>
      <c r="G27" s="93">
        <v>0</v>
      </c>
      <c r="H27" s="93">
        <v>1</v>
      </c>
      <c r="I27" s="91"/>
      <c r="J27" s="91"/>
      <c r="K27" s="91"/>
    </row>
    <row r="28" spans="1:11" x14ac:dyDescent="0.25">
      <c r="A28" s="89" t="s">
        <v>96</v>
      </c>
      <c r="B28" s="90" t="s">
        <v>12</v>
      </c>
      <c r="C28" s="90" t="s">
        <v>13</v>
      </c>
      <c r="D28" s="90" t="s">
        <v>172</v>
      </c>
      <c r="E28" s="91"/>
      <c r="F28" s="92"/>
      <c r="G28" s="91"/>
      <c r="H28" s="91"/>
      <c r="I28" s="93">
        <v>9</v>
      </c>
      <c r="J28" s="107"/>
      <c r="K28" s="94">
        <f>+ROUND(TRUNC(I28,2)*TRUNC(J28,2),2)</f>
        <v>0</v>
      </c>
    </row>
    <row r="29" spans="1:11" ht="258.75" x14ac:dyDescent="0.25">
      <c r="A29" s="91"/>
      <c r="B29" s="91"/>
      <c r="C29" s="91"/>
      <c r="D29" s="90" t="s">
        <v>173</v>
      </c>
      <c r="E29" s="91"/>
      <c r="F29" s="92"/>
      <c r="G29" s="91"/>
      <c r="H29" s="91"/>
      <c r="I29" s="91"/>
      <c r="J29" s="91"/>
      <c r="K29" s="91"/>
    </row>
    <row r="30" spans="1:11" x14ac:dyDescent="0.25">
      <c r="A30" s="91"/>
      <c r="B30" s="91"/>
      <c r="C30" s="91"/>
      <c r="D30" s="90"/>
      <c r="E30" s="140" t="s">
        <v>178</v>
      </c>
      <c r="F30" s="92">
        <v>4</v>
      </c>
      <c r="G30" s="93">
        <v>0</v>
      </c>
      <c r="H30" s="92">
        <v>4</v>
      </c>
      <c r="I30" s="91"/>
      <c r="J30" s="91"/>
      <c r="K30" s="91"/>
    </row>
    <row r="31" spans="1:11" x14ac:dyDescent="0.25">
      <c r="A31" s="91"/>
      <c r="B31" s="91"/>
      <c r="C31" s="91"/>
      <c r="D31" s="90"/>
      <c r="E31" s="140" t="s">
        <v>179</v>
      </c>
      <c r="F31" s="92">
        <v>1</v>
      </c>
      <c r="G31" s="93">
        <v>0</v>
      </c>
      <c r="H31" s="92">
        <v>1</v>
      </c>
      <c r="I31" s="91"/>
      <c r="J31" s="91"/>
      <c r="K31" s="91"/>
    </row>
    <row r="32" spans="1:11" x14ac:dyDescent="0.25">
      <c r="A32" s="91"/>
      <c r="B32" s="91"/>
      <c r="C32" s="91"/>
      <c r="D32" s="90"/>
      <c r="E32" s="140" t="s">
        <v>174</v>
      </c>
      <c r="F32" s="92">
        <v>1</v>
      </c>
      <c r="G32" s="93">
        <v>0</v>
      </c>
      <c r="H32" s="92">
        <v>1</v>
      </c>
      <c r="I32" s="91"/>
      <c r="J32" s="91"/>
      <c r="K32" s="91"/>
    </row>
    <row r="33" spans="1:11" x14ac:dyDescent="0.25">
      <c r="A33" s="91"/>
      <c r="B33" s="91"/>
      <c r="C33" s="91"/>
      <c r="D33" s="90"/>
      <c r="E33" s="140" t="s">
        <v>175</v>
      </c>
      <c r="F33" s="92">
        <v>1</v>
      </c>
      <c r="G33" s="93">
        <v>0</v>
      </c>
      <c r="H33" s="92">
        <v>1</v>
      </c>
      <c r="I33" s="91"/>
      <c r="J33" s="91"/>
      <c r="K33" s="91"/>
    </row>
    <row r="34" spans="1:11" x14ac:dyDescent="0.25">
      <c r="A34" s="91"/>
      <c r="B34" s="91"/>
      <c r="C34" s="91"/>
      <c r="D34" s="90"/>
      <c r="E34" s="140" t="s">
        <v>176</v>
      </c>
      <c r="F34" s="92">
        <v>1</v>
      </c>
      <c r="G34" s="93">
        <v>0</v>
      </c>
      <c r="H34" s="92">
        <v>1</v>
      </c>
      <c r="I34" s="91"/>
      <c r="J34" s="91"/>
      <c r="K34" s="91"/>
    </row>
    <row r="35" spans="1:11" x14ac:dyDescent="0.25">
      <c r="A35" s="91"/>
      <c r="B35" s="91"/>
      <c r="C35" s="91"/>
      <c r="D35" s="90"/>
      <c r="E35" s="140" t="s">
        <v>177</v>
      </c>
      <c r="F35" s="92">
        <v>1</v>
      </c>
      <c r="G35" s="93">
        <v>0</v>
      </c>
      <c r="H35" s="92">
        <v>1</v>
      </c>
      <c r="I35" s="91"/>
      <c r="J35" s="91"/>
      <c r="K35" s="91"/>
    </row>
    <row r="36" spans="1:11" x14ac:dyDescent="0.25">
      <c r="A36" s="89" t="s">
        <v>97</v>
      </c>
      <c r="B36" s="90" t="s">
        <v>12</v>
      </c>
      <c r="C36" s="90" t="s">
        <v>13</v>
      </c>
      <c r="D36" s="90" t="s">
        <v>172</v>
      </c>
      <c r="E36" s="91"/>
      <c r="F36" s="92"/>
      <c r="G36" s="91"/>
      <c r="H36" s="91"/>
      <c r="I36" s="93">
        <v>2</v>
      </c>
      <c r="J36" s="107"/>
      <c r="K36" s="94">
        <f>+ROUND(TRUNC(I36,2)*TRUNC(J36,2),2)</f>
        <v>0</v>
      </c>
    </row>
    <row r="37" spans="1:11" ht="294" customHeight="1" x14ac:dyDescent="0.25">
      <c r="A37" s="91"/>
      <c r="B37" s="91"/>
      <c r="C37" s="91"/>
      <c r="D37" s="90" t="s">
        <v>180</v>
      </c>
      <c r="E37" s="91"/>
      <c r="F37" s="92"/>
      <c r="G37" s="91"/>
      <c r="H37" s="91"/>
      <c r="I37" s="91"/>
      <c r="J37" s="91"/>
      <c r="K37" s="91"/>
    </row>
    <row r="38" spans="1:11" x14ac:dyDescent="0.25">
      <c r="A38" s="91"/>
      <c r="B38" s="91"/>
      <c r="C38" s="91"/>
      <c r="D38" s="91"/>
      <c r="E38" s="140" t="s">
        <v>181</v>
      </c>
      <c r="F38" s="92">
        <v>1</v>
      </c>
      <c r="G38" s="93">
        <v>0</v>
      </c>
      <c r="H38" s="93">
        <v>1</v>
      </c>
      <c r="I38" s="91"/>
      <c r="J38" s="91"/>
      <c r="K38" s="91"/>
    </row>
    <row r="39" spans="1:11" x14ac:dyDescent="0.25">
      <c r="A39" s="91"/>
      <c r="B39" s="91"/>
      <c r="C39" s="91"/>
      <c r="D39" s="91"/>
      <c r="E39" s="140" t="s">
        <v>182</v>
      </c>
      <c r="F39" s="92">
        <v>1</v>
      </c>
      <c r="G39" s="93">
        <v>0</v>
      </c>
      <c r="H39" s="93">
        <v>1</v>
      </c>
      <c r="I39" s="91"/>
      <c r="J39" s="91"/>
      <c r="K39" s="91"/>
    </row>
    <row r="40" spans="1:11" x14ac:dyDescent="0.25">
      <c r="A40" s="89" t="s">
        <v>98</v>
      </c>
      <c r="B40" s="90" t="s">
        <v>12</v>
      </c>
      <c r="C40" s="90" t="s">
        <v>123</v>
      </c>
      <c r="D40" s="90" t="s">
        <v>124</v>
      </c>
      <c r="E40" s="91"/>
      <c r="F40" s="92"/>
      <c r="G40" s="91"/>
      <c r="H40" s="91"/>
      <c r="I40" s="93">
        <v>337</v>
      </c>
      <c r="J40" s="107"/>
      <c r="K40" s="94">
        <f>+ROUND(TRUNC(I40,2)*TRUNC(J40,2),2)</f>
        <v>0</v>
      </c>
    </row>
    <row r="41" spans="1:11" ht="78.75" customHeight="1" x14ac:dyDescent="0.25">
      <c r="A41" s="91"/>
      <c r="B41" s="91"/>
      <c r="C41" s="91"/>
      <c r="D41" s="90" t="s">
        <v>125</v>
      </c>
      <c r="E41" s="91"/>
      <c r="F41" s="92"/>
      <c r="G41" s="91"/>
      <c r="H41" s="91"/>
      <c r="I41" s="91"/>
      <c r="J41" s="91"/>
      <c r="K41" s="91"/>
    </row>
    <row r="42" spans="1:11" x14ac:dyDescent="0.25">
      <c r="A42" s="91"/>
      <c r="B42" s="91"/>
      <c r="C42" s="91"/>
      <c r="D42" s="91"/>
      <c r="E42" s="140" t="s">
        <v>183</v>
      </c>
      <c r="F42" s="92">
        <v>4</v>
      </c>
      <c r="G42" s="141">
        <v>15</v>
      </c>
      <c r="H42" s="142">
        <v>60</v>
      </c>
      <c r="I42" s="91"/>
      <c r="J42" s="91"/>
      <c r="K42" s="91"/>
    </row>
    <row r="43" spans="1:11" x14ac:dyDescent="0.25">
      <c r="A43" s="91"/>
      <c r="B43" s="91"/>
      <c r="C43" s="91"/>
      <c r="D43" s="91"/>
      <c r="E43" s="140" t="s">
        <v>184</v>
      </c>
      <c r="F43" s="92">
        <v>1</v>
      </c>
      <c r="G43" s="141">
        <v>35</v>
      </c>
      <c r="H43" s="142">
        <v>35</v>
      </c>
      <c r="I43" s="91"/>
      <c r="J43" s="91"/>
      <c r="K43" s="91"/>
    </row>
    <row r="44" spans="1:11" x14ac:dyDescent="0.25">
      <c r="A44" s="91"/>
      <c r="B44" s="91"/>
      <c r="C44" s="91"/>
      <c r="D44" s="91"/>
      <c r="E44" s="140" t="s">
        <v>185</v>
      </c>
      <c r="F44" s="92">
        <v>1</v>
      </c>
      <c r="G44" s="141">
        <v>25</v>
      </c>
      <c r="H44" s="142">
        <v>25</v>
      </c>
      <c r="I44" s="91"/>
      <c r="J44" s="91"/>
      <c r="K44" s="91"/>
    </row>
    <row r="45" spans="1:11" x14ac:dyDescent="0.25">
      <c r="A45" s="91"/>
      <c r="B45" s="91"/>
      <c r="C45" s="91"/>
      <c r="D45" s="91"/>
      <c r="E45" s="140" t="s">
        <v>186</v>
      </c>
      <c r="F45" s="92">
        <v>1</v>
      </c>
      <c r="G45" s="141">
        <v>25</v>
      </c>
      <c r="H45" s="142">
        <v>25</v>
      </c>
      <c r="I45" s="91"/>
      <c r="J45" s="91"/>
      <c r="K45" s="91"/>
    </row>
    <row r="46" spans="1:11" x14ac:dyDescent="0.25">
      <c r="A46" s="91"/>
      <c r="B46" s="91"/>
      <c r="C46" s="91"/>
      <c r="D46" s="91"/>
      <c r="E46" s="140" t="s">
        <v>187</v>
      </c>
      <c r="F46" s="92">
        <v>1</v>
      </c>
      <c r="G46" s="141">
        <v>12</v>
      </c>
      <c r="H46" s="142">
        <v>12</v>
      </c>
      <c r="I46" s="91"/>
      <c r="J46" s="91"/>
      <c r="K46" s="91"/>
    </row>
    <row r="47" spans="1:11" x14ac:dyDescent="0.25">
      <c r="A47" s="91"/>
      <c r="B47" s="91"/>
      <c r="C47" s="91"/>
      <c r="D47" s="91"/>
      <c r="E47" s="140" t="s">
        <v>188</v>
      </c>
      <c r="F47" s="92">
        <v>4</v>
      </c>
      <c r="G47" s="141">
        <v>15</v>
      </c>
      <c r="H47" s="142">
        <v>60</v>
      </c>
      <c r="I47" s="91"/>
      <c r="J47" s="91"/>
      <c r="K47" s="91"/>
    </row>
    <row r="48" spans="1:11" x14ac:dyDescent="0.25">
      <c r="A48" s="91"/>
      <c r="B48" s="91"/>
      <c r="C48" s="91"/>
      <c r="D48" s="91"/>
      <c r="E48" s="140" t="s">
        <v>189</v>
      </c>
      <c r="F48" s="92">
        <v>1</v>
      </c>
      <c r="G48" s="141">
        <v>35</v>
      </c>
      <c r="H48" s="142">
        <v>35</v>
      </c>
      <c r="I48" s="91"/>
      <c r="J48" s="91"/>
      <c r="K48" s="91"/>
    </row>
    <row r="49" spans="1:11" x14ac:dyDescent="0.25">
      <c r="A49" s="91"/>
      <c r="B49" s="91"/>
      <c r="C49" s="91"/>
      <c r="D49" s="91"/>
      <c r="E49" s="140" t="s">
        <v>190</v>
      </c>
      <c r="F49" s="92">
        <v>1</v>
      </c>
      <c r="G49" s="141">
        <v>25</v>
      </c>
      <c r="H49" s="142">
        <v>25</v>
      </c>
      <c r="I49" s="91"/>
      <c r="J49" s="91"/>
      <c r="K49" s="91"/>
    </row>
    <row r="50" spans="1:11" x14ac:dyDescent="0.25">
      <c r="A50" s="91"/>
      <c r="B50" s="91"/>
      <c r="C50" s="91"/>
      <c r="D50" s="91"/>
      <c r="E50" s="140" t="s">
        <v>191</v>
      </c>
      <c r="F50" s="92">
        <v>4</v>
      </c>
      <c r="G50" s="141">
        <v>15</v>
      </c>
      <c r="H50" s="142">
        <v>60</v>
      </c>
      <c r="I50" s="91"/>
      <c r="J50" s="91"/>
      <c r="K50" s="91"/>
    </row>
    <row r="51" spans="1:11" s="21" customFormat="1" x14ac:dyDescent="0.25">
      <c r="A51" s="89" t="s">
        <v>99</v>
      </c>
      <c r="B51" s="89" t="s">
        <v>12</v>
      </c>
      <c r="C51" s="89" t="s">
        <v>123</v>
      </c>
      <c r="D51" s="89" t="s">
        <v>126</v>
      </c>
      <c r="E51" s="109"/>
      <c r="F51" s="110"/>
      <c r="G51" s="109"/>
      <c r="H51" s="109"/>
      <c r="I51" s="111">
        <v>337</v>
      </c>
      <c r="J51" s="107"/>
      <c r="K51" s="94">
        <f>+ROUND(TRUNC(I51,2)*TRUNC(J51,2),2)</f>
        <v>0</v>
      </c>
    </row>
    <row r="52" spans="1:11" ht="67.5" x14ac:dyDescent="0.25">
      <c r="A52" s="91"/>
      <c r="B52" s="91"/>
      <c r="C52" s="91"/>
      <c r="D52" s="90" t="s">
        <v>127</v>
      </c>
      <c r="E52" s="91"/>
      <c r="F52" s="92"/>
      <c r="G52" s="91"/>
      <c r="H52" s="91"/>
      <c r="I52" s="91"/>
      <c r="J52" s="91"/>
      <c r="K52" s="91"/>
    </row>
    <row r="53" spans="1:11" x14ac:dyDescent="0.25">
      <c r="A53" s="91"/>
      <c r="B53" s="91"/>
      <c r="C53" s="91"/>
      <c r="D53" s="91"/>
      <c r="E53" s="140" t="s">
        <v>192</v>
      </c>
      <c r="F53" s="92">
        <v>4</v>
      </c>
      <c r="G53" s="141">
        <v>15</v>
      </c>
      <c r="H53" s="142">
        <v>60</v>
      </c>
      <c r="I53" s="91"/>
      <c r="J53" s="91"/>
      <c r="K53" s="91"/>
    </row>
    <row r="54" spans="1:11" x14ac:dyDescent="0.25">
      <c r="A54" s="91"/>
      <c r="B54" s="91"/>
      <c r="C54" s="91"/>
      <c r="D54" s="91"/>
      <c r="E54" s="140" t="s">
        <v>193</v>
      </c>
      <c r="F54" s="92">
        <v>1</v>
      </c>
      <c r="G54" s="141">
        <v>35</v>
      </c>
      <c r="H54" s="142">
        <v>35</v>
      </c>
      <c r="I54" s="91"/>
      <c r="J54" s="91"/>
      <c r="K54" s="91"/>
    </row>
    <row r="55" spans="1:11" x14ac:dyDescent="0.25">
      <c r="A55" s="91"/>
      <c r="B55" s="91"/>
      <c r="C55" s="91"/>
      <c r="D55" s="91"/>
      <c r="E55" s="140" t="s">
        <v>194</v>
      </c>
      <c r="F55" s="92">
        <v>1</v>
      </c>
      <c r="G55" s="141">
        <v>25</v>
      </c>
      <c r="H55" s="142">
        <v>25</v>
      </c>
      <c r="I55" s="91"/>
      <c r="J55" s="91"/>
      <c r="K55" s="91"/>
    </row>
    <row r="56" spans="1:11" x14ac:dyDescent="0.25">
      <c r="A56" s="91"/>
      <c r="B56" s="91"/>
      <c r="C56" s="91"/>
      <c r="D56" s="91"/>
      <c r="E56" s="140" t="s">
        <v>195</v>
      </c>
      <c r="F56" s="92">
        <v>1</v>
      </c>
      <c r="G56" s="141">
        <v>12</v>
      </c>
      <c r="H56" s="142">
        <v>12</v>
      </c>
      <c r="I56" s="91"/>
      <c r="J56" s="91"/>
      <c r="K56" s="91"/>
    </row>
    <row r="57" spans="1:11" x14ac:dyDescent="0.25">
      <c r="A57" s="91"/>
      <c r="B57" s="91"/>
      <c r="C57" s="91"/>
      <c r="D57" s="91"/>
      <c r="E57" s="140" t="s">
        <v>196</v>
      </c>
      <c r="F57" s="92">
        <v>1</v>
      </c>
      <c r="G57" s="141">
        <v>25</v>
      </c>
      <c r="H57" s="142">
        <v>25</v>
      </c>
      <c r="I57" s="91"/>
      <c r="J57" s="91"/>
      <c r="K57" s="91"/>
    </row>
    <row r="58" spans="1:11" x14ac:dyDescent="0.25">
      <c r="A58" s="91"/>
      <c r="B58" s="91"/>
      <c r="C58" s="91"/>
      <c r="D58" s="91"/>
      <c r="E58" s="140" t="s">
        <v>197</v>
      </c>
      <c r="F58" s="92">
        <v>4</v>
      </c>
      <c r="G58" s="141">
        <v>15</v>
      </c>
      <c r="H58" s="142">
        <v>60</v>
      </c>
      <c r="I58" s="91"/>
      <c r="J58" s="91"/>
      <c r="K58" s="91"/>
    </row>
    <row r="59" spans="1:11" x14ac:dyDescent="0.25">
      <c r="A59" s="91"/>
      <c r="B59" s="91"/>
      <c r="C59" s="91"/>
      <c r="D59" s="91"/>
      <c r="E59" s="140" t="s">
        <v>198</v>
      </c>
      <c r="F59" s="92">
        <v>1</v>
      </c>
      <c r="G59" s="141">
        <v>35</v>
      </c>
      <c r="H59" s="142">
        <v>35</v>
      </c>
      <c r="I59" s="91"/>
      <c r="J59" s="91"/>
      <c r="K59" s="91"/>
    </row>
    <row r="60" spans="1:11" x14ac:dyDescent="0.25">
      <c r="A60" s="91"/>
      <c r="B60" s="91"/>
      <c r="C60" s="91"/>
      <c r="D60" s="91"/>
      <c r="E60" s="140" t="s">
        <v>199</v>
      </c>
      <c r="F60" s="92">
        <v>1</v>
      </c>
      <c r="G60" s="141">
        <v>25</v>
      </c>
      <c r="H60" s="142">
        <v>25</v>
      </c>
      <c r="I60" s="91"/>
      <c r="J60" s="91"/>
      <c r="K60" s="91"/>
    </row>
    <row r="61" spans="1:11" x14ac:dyDescent="0.25">
      <c r="A61" s="91"/>
      <c r="B61" s="91"/>
      <c r="C61" s="91"/>
      <c r="D61" s="91"/>
      <c r="E61" s="140" t="s">
        <v>200</v>
      </c>
      <c r="F61" s="92">
        <v>4</v>
      </c>
      <c r="G61" s="141">
        <v>15</v>
      </c>
      <c r="H61" s="142">
        <v>60</v>
      </c>
      <c r="I61" s="91"/>
      <c r="J61" s="91"/>
      <c r="K61" s="91"/>
    </row>
    <row r="62" spans="1:11" x14ac:dyDescent="0.25">
      <c r="A62" s="89" t="s">
        <v>100</v>
      </c>
      <c r="B62" s="90" t="s">
        <v>12</v>
      </c>
      <c r="C62" s="90" t="s">
        <v>123</v>
      </c>
      <c r="D62" s="143" t="s">
        <v>128</v>
      </c>
      <c r="E62" s="91"/>
      <c r="F62" s="92"/>
      <c r="G62" s="91"/>
      <c r="H62" s="91"/>
      <c r="I62" s="93">
        <v>30</v>
      </c>
      <c r="J62" s="107"/>
      <c r="K62" s="94">
        <f>+ROUND(TRUNC(I62,2)*TRUNC(J62,2),2)</f>
        <v>0</v>
      </c>
    </row>
    <row r="63" spans="1:11" ht="67.5" x14ac:dyDescent="0.25">
      <c r="A63" s="91"/>
      <c r="B63" s="91"/>
      <c r="C63" s="91"/>
      <c r="D63" s="143" t="s">
        <v>129</v>
      </c>
      <c r="E63" s="91"/>
      <c r="F63" s="92"/>
      <c r="G63" s="91"/>
      <c r="H63" s="91"/>
      <c r="I63" s="91"/>
      <c r="J63" s="91"/>
      <c r="K63" s="91"/>
    </row>
    <row r="64" spans="1:11" x14ac:dyDescent="0.25">
      <c r="A64" s="91"/>
      <c r="B64" s="91"/>
      <c r="C64" s="91"/>
      <c r="D64" s="91"/>
      <c r="E64" s="90" t="s">
        <v>130</v>
      </c>
      <c r="F64" s="92">
        <v>1</v>
      </c>
      <c r="G64" s="93">
        <v>30</v>
      </c>
      <c r="H64" s="93">
        <v>30</v>
      </c>
      <c r="I64" s="91"/>
      <c r="J64" s="91"/>
      <c r="K64" s="91"/>
    </row>
    <row r="65" spans="1:11" x14ac:dyDescent="0.25">
      <c r="A65" s="89" t="s">
        <v>101</v>
      </c>
      <c r="B65" s="90" t="s">
        <v>12</v>
      </c>
      <c r="C65" s="90" t="s">
        <v>123</v>
      </c>
      <c r="D65" s="143" t="s">
        <v>131</v>
      </c>
      <c r="E65" s="91"/>
      <c r="F65" s="92"/>
      <c r="G65" s="91"/>
      <c r="H65" s="91"/>
      <c r="I65" s="93">
        <v>30</v>
      </c>
      <c r="J65" s="107"/>
      <c r="K65" s="94">
        <f>+ROUND(TRUNC(I65,2)*TRUNC(J65,2),2)</f>
        <v>0</v>
      </c>
    </row>
    <row r="66" spans="1:11" ht="67.5" x14ac:dyDescent="0.25">
      <c r="A66" s="91"/>
      <c r="B66" s="91"/>
      <c r="C66" s="91"/>
      <c r="D66" s="143" t="s">
        <v>132</v>
      </c>
      <c r="E66" s="91"/>
      <c r="F66" s="92"/>
      <c r="G66" s="91"/>
      <c r="H66" s="91"/>
      <c r="I66" s="91"/>
      <c r="J66" s="91"/>
      <c r="K66" s="91"/>
    </row>
    <row r="67" spans="1:11" x14ac:dyDescent="0.25">
      <c r="A67" s="91"/>
      <c r="B67" s="91"/>
      <c r="C67" s="91"/>
      <c r="D67" s="91"/>
      <c r="E67" s="90" t="s">
        <v>133</v>
      </c>
      <c r="F67" s="92">
        <v>1</v>
      </c>
      <c r="G67" s="93">
        <v>30</v>
      </c>
      <c r="H67" s="93">
        <v>30</v>
      </c>
      <c r="I67" s="91"/>
      <c r="J67" s="91"/>
      <c r="K67" s="91"/>
    </row>
    <row r="68" spans="1:11" x14ac:dyDescent="0.25">
      <c r="A68" s="89" t="s">
        <v>102</v>
      </c>
      <c r="B68" s="90" t="s">
        <v>12</v>
      </c>
      <c r="C68" s="90" t="s">
        <v>123</v>
      </c>
      <c r="D68" s="143" t="s">
        <v>134</v>
      </c>
      <c r="E68" s="91"/>
      <c r="F68" s="92"/>
      <c r="G68" s="91"/>
      <c r="H68" s="91"/>
      <c r="I68" s="93">
        <v>337</v>
      </c>
      <c r="J68" s="107"/>
      <c r="K68" s="94">
        <f>+ROUND(TRUNC(I68,2)*TRUNC(J68,2),2)</f>
        <v>0</v>
      </c>
    </row>
    <row r="69" spans="1:11" ht="117" customHeight="1" x14ac:dyDescent="0.25">
      <c r="A69" s="91"/>
      <c r="B69" s="91"/>
      <c r="C69" s="91"/>
      <c r="D69" s="143" t="s">
        <v>135</v>
      </c>
      <c r="E69" s="91"/>
      <c r="F69" s="92"/>
      <c r="G69" s="91"/>
      <c r="H69" s="91"/>
      <c r="I69" s="91"/>
      <c r="J69" s="91"/>
      <c r="K69" s="91"/>
    </row>
    <row r="70" spans="1:11" x14ac:dyDescent="0.25">
      <c r="A70" s="89" t="s">
        <v>103</v>
      </c>
      <c r="B70" s="90" t="s">
        <v>12</v>
      </c>
      <c r="C70" s="90" t="s">
        <v>123</v>
      </c>
      <c r="D70" s="143" t="s">
        <v>136</v>
      </c>
      <c r="E70" s="91"/>
      <c r="F70" s="92"/>
      <c r="G70" s="91"/>
      <c r="H70" s="91"/>
      <c r="I70" s="93">
        <v>337</v>
      </c>
      <c r="J70" s="107"/>
      <c r="K70" s="94">
        <f>+ROUND(TRUNC(I70,2)*TRUNC(J70,2),2)</f>
        <v>0</v>
      </c>
    </row>
    <row r="71" spans="1:11" ht="120" customHeight="1" x14ac:dyDescent="0.25">
      <c r="A71" s="91"/>
      <c r="B71" s="91"/>
      <c r="C71" s="91"/>
      <c r="D71" s="143" t="s">
        <v>137</v>
      </c>
      <c r="E71" s="91"/>
      <c r="F71" s="92"/>
      <c r="G71" s="91"/>
      <c r="H71" s="91"/>
      <c r="I71" s="91"/>
      <c r="J71" s="91"/>
      <c r="K71" s="91"/>
    </row>
    <row r="72" spans="1:11" x14ac:dyDescent="0.25">
      <c r="A72" s="89" t="s">
        <v>104</v>
      </c>
      <c r="B72" s="90" t="s">
        <v>12</v>
      </c>
      <c r="C72" s="90" t="s">
        <v>123</v>
      </c>
      <c r="D72" s="143" t="s">
        <v>138</v>
      </c>
      <c r="E72" s="91"/>
      <c r="F72" s="92"/>
      <c r="G72" s="91"/>
      <c r="H72" s="91"/>
      <c r="I72" s="93">
        <v>30</v>
      </c>
      <c r="J72" s="107"/>
      <c r="K72" s="94">
        <f>+ROUND(TRUNC(I72,2)*TRUNC(J72,2),2)</f>
        <v>0</v>
      </c>
    </row>
    <row r="73" spans="1:11" ht="120" customHeight="1" x14ac:dyDescent="0.25">
      <c r="A73" s="91"/>
      <c r="B73" s="91"/>
      <c r="C73" s="91"/>
      <c r="D73" s="143" t="s">
        <v>139</v>
      </c>
      <c r="E73" s="91"/>
      <c r="F73" s="92"/>
      <c r="G73" s="91"/>
      <c r="H73" s="91"/>
      <c r="I73" s="91"/>
      <c r="J73" s="91"/>
      <c r="K73" s="91"/>
    </row>
    <row r="74" spans="1:11" x14ac:dyDescent="0.25">
      <c r="A74" s="89" t="s">
        <v>105</v>
      </c>
      <c r="B74" s="90" t="s">
        <v>12</v>
      </c>
      <c r="C74" s="90" t="s">
        <v>123</v>
      </c>
      <c r="D74" s="143" t="s">
        <v>140</v>
      </c>
      <c r="E74" s="91"/>
      <c r="F74" s="92"/>
      <c r="G74" s="91"/>
      <c r="H74" s="91"/>
      <c r="I74" s="93">
        <v>30</v>
      </c>
      <c r="J74" s="107"/>
      <c r="K74" s="94">
        <f>+ROUND(TRUNC(I74,2)*TRUNC(J74,2),2)</f>
        <v>0</v>
      </c>
    </row>
    <row r="75" spans="1:11" ht="120" customHeight="1" x14ac:dyDescent="0.25">
      <c r="A75" s="91"/>
      <c r="B75" s="91"/>
      <c r="C75" s="91"/>
      <c r="D75" s="143" t="s">
        <v>141</v>
      </c>
      <c r="E75" s="91"/>
      <c r="F75" s="92"/>
      <c r="G75" s="91"/>
      <c r="H75" s="91"/>
      <c r="I75" s="91"/>
      <c r="J75" s="91"/>
      <c r="K75" s="91"/>
    </row>
    <row r="76" spans="1:11" x14ac:dyDescent="0.25">
      <c r="A76" s="89" t="s">
        <v>106</v>
      </c>
      <c r="B76" s="90" t="s">
        <v>12</v>
      </c>
      <c r="C76" s="90" t="s">
        <v>13</v>
      </c>
      <c r="D76" s="143" t="s">
        <v>142</v>
      </c>
      <c r="E76" s="91"/>
      <c r="F76" s="92"/>
      <c r="G76" s="91"/>
      <c r="H76" s="91"/>
      <c r="I76" s="93">
        <v>1</v>
      </c>
      <c r="J76" s="107"/>
      <c r="K76" s="94">
        <f>+ROUND(TRUNC(I76,2)*TRUNC(J76,2),2)</f>
        <v>0</v>
      </c>
    </row>
    <row r="77" spans="1:11" ht="78.75" x14ac:dyDescent="0.25">
      <c r="A77" s="91"/>
      <c r="B77" s="91"/>
      <c r="C77" s="91"/>
      <c r="D77" s="143" t="s">
        <v>201</v>
      </c>
      <c r="E77" s="91"/>
      <c r="F77" s="92"/>
      <c r="G77" s="91"/>
      <c r="H77" s="91"/>
      <c r="I77" s="91"/>
      <c r="J77" s="91"/>
      <c r="K77" s="91"/>
    </row>
    <row r="78" spans="1:11" x14ac:dyDescent="0.25">
      <c r="A78" s="91"/>
      <c r="B78" s="91"/>
      <c r="C78" s="91"/>
      <c r="D78" s="91"/>
      <c r="E78" s="90" t="s">
        <v>143</v>
      </c>
      <c r="F78" s="92">
        <v>1</v>
      </c>
      <c r="G78" s="93">
        <v>0</v>
      </c>
      <c r="H78" s="93">
        <v>1</v>
      </c>
      <c r="I78" s="91"/>
      <c r="J78" s="91"/>
      <c r="K78" s="91"/>
    </row>
    <row r="79" spans="1:11" x14ac:dyDescent="0.25">
      <c r="A79" s="89" t="s">
        <v>107</v>
      </c>
      <c r="B79" s="90" t="s">
        <v>12</v>
      </c>
      <c r="C79" s="90" t="s">
        <v>13</v>
      </c>
      <c r="D79" s="143" t="s">
        <v>202</v>
      </c>
      <c r="E79" s="91"/>
      <c r="F79" s="92"/>
      <c r="G79" s="91"/>
      <c r="H79" s="91"/>
      <c r="I79" s="93">
        <v>1</v>
      </c>
      <c r="J79" s="107"/>
      <c r="K79" s="94">
        <f>+ROUND(TRUNC(I79,2)*TRUNC(J79,2),2)</f>
        <v>0</v>
      </c>
    </row>
    <row r="80" spans="1:11" ht="408.75" customHeight="1" x14ac:dyDescent="0.25">
      <c r="A80" s="91"/>
      <c r="B80" s="91"/>
      <c r="C80" s="91"/>
      <c r="D80" s="143" t="s">
        <v>203</v>
      </c>
      <c r="E80" s="91"/>
      <c r="F80" s="92"/>
      <c r="G80" s="91"/>
      <c r="H80" s="91"/>
      <c r="I80" s="91"/>
      <c r="J80" s="91"/>
      <c r="K80" s="91"/>
    </row>
    <row r="81" spans="1:11" x14ac:dyDescent="0.25">
      <c r="A81" s="91"/>
      <c r="B81" s="91"/>
      <c r="C81" s="91"/>
      <c r="D81" s="91"/>
      <c r="E81" s="90" t="s">
        <v>115</v>
      </c>
      <c r="F81" s="92">
        <v>4</v>
      </c>
      <c r="G81" s="93">
        <v>0</v>
      </c>
      <c r="H81" s="93">
        <v>4</v>
      </c>
      <c r="I81" s="91"/>
      <c r="J81" s="91"/>
      <c r="K81" s="91"/>
    </row>
    <row r="82" spans="1:11" x14ac:dyDescent="0.25">
      <c r="A82" s="91"/>
      <c r="B82" s="91"/>
      <c r="C82" s="91"/>
      <c r="D82" s="143" t="s">
        <v>144</v>
      </c>
      <c r="E82" s="90"/>
      <c r="F82" s="92"/>
      <c r="G82" s="93"/>
      <c r="H82" s="93"/>
      <c r="I82" s="93">
        <v>4</v>
      </c>
      <c r="J82" s="107"/>
      <c r="K82" s="94">
        <f>+ROUND(TRUNC(I82,2)*TRUNC(J82,2),2)</f>
        <v>0</v>
      </c>
    </row>
    <row r="83" spans="1:11" ht="96.75" customHeight="1" x14ac:dyDescent="0.25">
      <c r="A83" s="91"/>
      <c r="B83" s="91"/>
      <c r="C83" s="91"/>
      <c r="D83" s="143" t="s">
        <v>145</v>
      </c>
      <c r="E83" s="90"/>
      <c r="F83" s="92"/>
      <c r="G83" s="93"/>
      <c r="H83" s="93"/>
      <c r="I83" s="91"/>
      <c r="J83" s="91"/>
      <c r="K83" s="91"/>
    </row>
    <row r="84" spans="1:11" x14ac:dyDescent="0.25">
      <c r="A84" s="91"/>
      <c r="B84" s="91"/>
      <c r="C84" s="91"/>
      <c r="D84" s="143"/>
      <c r="E84" s="140" t="s">
        <v>115</v>
      </c>
      <c r="F84" s="92">
        <v>4</v>
      </c>
      <c r="G84" s="93">
        <v>0</v>
      </c>
      <c r="H84" s="93">
        <v>4</v>
      </c>
      <c r="I84" s="91"/>
      <c r="J84" s="91"/>
      <c r="K84" s="91"/>
    </row>
    <row r="85" spans="1:11" ht="15" customHeight="1" x14ac:dyDescent="0.25">
      <c r="A85" s="95" t="s">
        <v>204</v>
      </c>
      <c r="B85" s="95" t="s">
        <v>12</v>
      </c>
      <c r="C85" s="95" t="s">
        <v>14</v>
      </c>
      <c r="D85" s="95" t="s">
        <v>146</v>
      </c>
      <c r="E85" s="96"/>
      <c r="F85" s="97"/>
      <c r="G85" s="96"/>
      <c r="H85" s="96"/>
      <c r="I85" s="98">
        <v>1</v>
      </c>
      <c r="J85" s="98">
        <v>405</v>
      </c>
      <c r="K85" s="98">
        <f>+ROUND(TRUNC(I85,2)*TRUNC(J85,2),2)</f>
        <v>405</v>
      </c>
    </row>
    <row r="86" spans="1:11" ht="90" x14ac:dyDescent="0.25">
      <c r="A86" s="91"/>
      <c r="B86" s="91"/>
      <c r="C86" s="91"/>
      <c r="D86" s="90" t="s">
        <v>147</v>
      </c>
      <c r="E86" s="91"/>
      <c r="F86" s="92"/>
      <c r="G86" s="91"/>
      <c r="H86" s="91"/>
      <c r="I86" s="91"/>
      <c r="J86" s="91"/>
      <c r="K86" s="91"/>
    </row>
    <row r="87" spans="1:11" x14ac:dyDescent="0.25">
      <c r="A87" s="91"/>
      <c r="B87" s="99" t="s">
        <v>148</v>
      </c>
      <c r="C87" s="91"/>
      <c r="D87" s="91"/>
      <c r="E87" s="91"/>
      <c r="F87" s="92"/>
      <c r="G87" s="91"/>
      <c r="H87" s="100" t="s">
        <v>15</v>
      </c>
      <c r="I87" s="101"/>
      <c r="J87" s="102"/>
      <c r="K87" s="103">
        <f>SUM(K7:K86)</f>
        <v>405</v>
      </c>
    </row>
    <row r="88" spans="1:11" x14ac:dyDescent="0.25">
      <c r="A88" s="84" t="s">
        <v>16</v>
      </c>
      <c r="B88" s="84" t="s">
        <v>10</v>
      </c>
      <c r="C88" s="84" t="s">
        <v>11</v>
      </c>
      <c r="D88" s="84" t="s">
        <v>20</v>
      </c>
      <c r="E88" s="85"/>
      <c r="F88" s="86"/>
      <c r="G88" s="85"/>
      <c r="H88" s="85"/>
      <c r="I88" s="87"/>
      <c r="J88" s="88"/>
      <c r="K88" s="88"/>
    </row>
    <row r="89" spans="1:11" x14ac:dyDescent="0.25">
      <c r="A89" s="89" t="s">
        <v>109</v>
      </c>
      <c r="B89" s="90" t="s">
        <v>12</v>
      </c>
      <c r="C89" s="90" t="s">
        <v>13</v>
      </c>
      <c r="D89" s="143" t="s">
        <v>149</v>
      </c>
      <c r="E89" s="91"/>
      <c r="F89" s="92"/>
      <c r="G89" s="91"/>
      <c r="H89" s="91"/>
      <c r="I89" s="93">
        <v>1</v>
      </c>
      <c r="J89" s="107"/>
      <c r="K89" s="94">
        <f>+ROUND(TRUNC(I89,2)*TRUNC(J89,2),2)</f>
        <v>0</v>
      </c>
    </row>
    <row r="90" spans="1:11" ht="309.95" customHeight="1" x14ac:dyDescent="0.25">
      <c r="A90" s="91"/>
      <c r="B90" s="91"/>
      <c r="C90" s="91"/>
      <c r="D90" s="143" t="s">
        <v>150</v>
      </c>
      <c r="E90" s="91"/>
      <c r="F90" s="92"/>
      <c r="G90" s="91"/>
      <c r="H90" s="91"/>
      <c r="I90" s="91"/>
      <c r="J90" s="91"/>
      <c r="K90" s="91"/>
    </row>
    <row r="91" spans="1:11" x14ac:dyDescent="0.25">
      <c r="A91" s="91"/>
      <c r="B91" s="91"/>
      <c r="C91" s="91"/>
      <c r="D91" s="91"/>
      <c r="E91" s="90" t="s">
        <v>11</v>
      </c>
      <c r="F91" s="92">
        <v>1</v>
      </c>
      <c r="G91" s="93">
        <v>0</v>
      </c>
      <c r="H91" s="93">
        <v>1</v>
      </c>
      <c r="I91" s="91"/>
      <c r="J91" s="91"/>
      <c r="K91" s="91"/>
    </row>
    <row r="92" spans="1:11" x14ac:dyDescent="0.25">
      <c r="A92" s="91"/>
      <c r="B92" s="99" t="s">
        <v>148</v>
      </c>
      <c r="C92" s="91"/>
      <c r="D92" s="91"/>
      <c r="E92" s="91"/>
      <c r="F92" s="92"/>
      <c r="G92" s="91"/>
      <c r="H92" s="100" t="s">
        <v>18</v>
      </c>
      <c r="I92" s="101"/>
      <c r="J92" s="102"/>
      <c r="K92" s="103">
        <f>SUM(K89:K91)</f>
        <v>0</v>
      </c>
    </row>
    <row r="93" spans="1:11" x14ac:dyDescent="0.25">
      <c r="A93" s="84" t="s">
        <v>19</v>
      </c>
      <c r="B93" s="84" t="s">
        <v>10</v>
      </c>
      <c r="C93" s="84" t="s">
        <v>11</v>
      </c>
      <c r="D93" s="84" t="s">
        <v>17</v>
      </c>
      <c r="E93" s="85"/>
      <c r="F93" s="86"/>
      <c r="G93" s="85"/>
      <c r="H93" s="85"/>
      <c r="I93" s="87"/>
      <c r="J93" s="88"/>
      <c r="K93" s="88"/>
    </row>
    <row r="94" spans="1:11" x14ac:dyDescent="0.25">
      <c r="A94" s="89" t="s">
        <v>110</v>
      </c>
      <c r="B94" s="90" t="s">
        <v>12</v>
      </c>
      <c r="C94" s="90" t="s">
        <v>13</v>
      </c>
      <c r="D94" s="143" t="s">
        <v>151</v>
      </c>
      <c r="E94" s="91"/>
      <c r="F94" s="92"/>
      <c r="G94" s="91"/>
      <c r="H94" s="91"/>
      <c r="I94" s="93">
        <v>1</v>
      </c>
      <c r="J94" s="107"/>
      <c r="K94" s="94">
        <f>+ROUND(TRUNC(I94,2)*TRUNC(J94,2),2)</f>
        <v>0</v>
      </c>
    </row>
    <row r="95" spans="1:11" ht="180" x14ac:dyDescent="0.25">
      <c r="A95" s="91"/>
      <c r="B95" s="91"/>
      <c r="C95" s="91"/>
      <c r="D95" s="143" t="s">
        <v>152</v>
      </c>
      <c r="E95" s="91"/>
      <c r="F95" s="92"/>
      <c r="G95" s="91"/>
      <c r="H95" s="91"/>
      <c r="I95" s="91"/>
      <c r="J95" s="91"/>
      <c r="K95" s="91"/>
    </row>
    <row r="96" spans="1:11" x14ac:dyDescent="0.25">
      <c r="A96" s="91"/>
      <c r="B96" s="91"/>
      <c r="C96" s="91"/>
      <c r="D96" s="91"/>
      <c r="E96" s="90" t="s">
        <v>11</v>
      </c>
      <c r="F96" s="92">
        <v>1</v>
      </c>
      <c r="G96" s="93">
        <v>0</v>
      </c>
      <c r="H96" s="93">
        <v>1</v>
      </c>
      <c r="I96" s="91"/>
      <c r="J96" s="91"/>
      <c r="K96" s="91"/>
    </row>
    <row r="97" spans="1:11" x14ac:dyDescent="0.25">
      <c r="A97" s="91"/>
      <c r="B97" s="99" t="s">
        <v>148</v>
      </c>
      <c r="C97" s="91"/>
      <c r="D97" s="91"/>
      <c r="E97" s="91"/>
      <c r="F97" s="92"/>
      <c r="G97" s="91"/>
      <c r="H97" s="100" t="s">
        <v>21</v>
      </c>
      <c r="I97" s="101"/>
      <c r="J97" s="102"/>
      <c r="K97" s="103">
        <f>SUM(K94:K96)</f>
        <v>0</v>
      </c>
    </row>
    <row r="98" spans="1:11" x14ac:dyDescent="0.25">
      <c r="A98" s="84" t="s">
        <v>22</v>
      </c>
      <c r="B98" s="84" t="s">
        <v>10</v>
      </c>
      <c r="C98" s="84" t="s">
        <v>11</v>
      </c>
      <c r="D98" s="84" t="s">
        <v>23</v>
      </c>
      <c r="E98" s="85"/>
      <c r="F98" s="86"/>
      <c r="G98" s="85"/>
      <c r="H98" s="85"/>
      <c r="I98" s="87"/>
      <c r="J98" s="88"/>
      <c r="K98" s="88"/>
    </row>
    <row r="99" spans="1:11" x14ac:dyDescent="0.25">
      <c r="A99" s="89" t="s">
        <v>111</v>
      </c>
      <c r="B99" s="90" t="s">
        <v>12</v>
      </c>
      <c r="C99" s="90" t="s">
        <v>11</v>
      </c>
      <c r="D99" s="143" t="s">
        <v>23</v>
      </c>
      <c r="E99" s="91"/>
      <c r="F99" s="92"/>
      <c r="G99" s="91"/>
      <c r="H99" s="91"/>
      <c r="I99" s="93">
        <v>1</v>
      </c>
      <c r="J99" s="107"/>
      <c r="K99" s="94">
        <f>+ROUND(TRUNC(I99,2)*TRUNC(J99,2),2)</f>
        <v>0</v>
      </c>
    </row>
    <row r="100" spans="1:11" ht="146.25" x14ac:dyDescent="0.25">
      <c r="A100" s="91"/>
      <c r="B100" s="91"/>
      <c r="C100" s="91"/>
      <c r="D100" s="143" t="s">
        <v>153</v>
      </c>
      <c r="E100" s="91"/>
      <c r="F100" s="92"/>
      <c r="G100" s="91"/>
      <c r="H100" s="91"/>
      <c r="I100" s="91"/>
      <c r="J100" s="91"/>
      <c r="K100" s="91"/>
    </row>
    <row r="101" spans="1:11" x14ac:dyDescent="0.25">
      <c r="A101" s="91"/>
      <c r="B101" s="91"/>
      <c r="C101" s="91"/>
      <c r="D101" s="91"/>
      <c r="E101" s="90" t="s">
        <v>11</v>
      </c>
      <c r="F101" s="92">
        <v>1</v>
      </c>
      <c r="G101" s="93">
        <v>0</v>
      </c>
      <c r="H101" s="93">
        <v>1</v>
      </c>
      <c r="I101" s="91"/>
      <c r="J101" s="91"/>
      <c r="K101" s="91"/>
    </row>
    <row r="102" spans="1:11" x14ac:dyDescent="0.25">
      <c r="A102" s="91"/>
      <c r="B102" s="99" t="s">
        <v>148</v>
      </c>
      <c r="C102" s="91"/>
      <c r="D102" s="91"/>
      <c r="E102" s="91"/>
      <c r="F102" s="92"/>
      <c r="G102" s="91"/>
      <c r="H102" s="100" t="s">
        <v>24</v>
      </c>
      <c r="I102" s="101"/>
      <c r="J102" s="102"/>
      <c r="K102" s="103">
        <f>SUM(K99:K101)</f>
        <v>0</v>
      </c>
    </row>
    <row r="103" spans="1:11" ht="15" customHeight="1" x14ac:dyDescent="0.25">
      <c r="A103" s="104"/>
      <c r="B103" s="99" t="s">
        <v>148</v>
      </c>
      <c r="C103" s="104"/>
      <c r="D103" s="74"/>
      <c r="E103" s="75"/>
      <c r="F103" s="75"/>
      <c r="G103" s="75"/>
      <c r="H103" s="76" t="s">
        <v>25</v>
      </c>
      <c r="I103" s="67"/>
      <c r="J103" s="78"/>
      <c r="K103" s="103">
        <f>+K102+K97+K92+K87</f>
        <v>405</v>
      </c>
    </row>
    <row r="104" spans="1:11" ht="15" customHeight="1" x14ac:dyDescent="0.25">
      <c r="A104" s="104"/>
      <c r="B104" s="99" t="s">
        <v>148</v>
      </c>
      <c r="C104" s="104"/>
      <c r="D104" s="134" t="s">
        <v>154</v>
      </c>
      <c r="E104" s="134"/>
      <c r="F104" s="134"/>
      <c r="G104" s="134"/>
      <c r="H104" s="135"/>
      <c r="I104" s="3" t="str">
        <f>+IF(AND($K$103&gt;0,LEN(K104)&lt;=0,LEN(J104)&lt;=0),"13 %",IF(AND($K$103&gt;0,K104&gt;0,LEN(J104)&lt;=0),+(K104/$K$103),""))</f>
        <v>13 %</v>
      </c>
      <c r="J104" s="79"/>
      <c r="K104" s="108"/>
    </row>
    <row r="105" spans="1:11" ht="15" customHeight="1" x14ac:dyDescent="0.25">
      <c r="A105" s="104"/>
      <c r="B105" s="99" t="s">
        <v>148</v>
      </c>
      <c r="C105" s="104"/>
      <c r="D105" s="136" t="s">
        <v>155</v>
      </c>
      <c r="E105" s="136"/>
      <c r="F105" s="136"/>
      <c r="G105" s="136"/>
      <c r="H105" s="137"/>
      <c r="I105" s="5" t="str">
        <f>+IF(AND($K$103&gt;0,LEN(K105)&lt;=0,LEN(J105)&lt;=0)," 6 %",IF(AND($K$103&gt;0,K105&gt;0,LEN(J105)&lt;=0),+(K105/$K$103),""))</f>
        <v xml:space="preserve"> 6 %</v>
      </c>
      <c r="J105" s="80"/>
      <c r="K105" s="108"/>
    </row>
    <row r="106" spans="1:11" ht="35.1" customHeight="1" x14ac:dyDescent="0.25">
      <c r="A106" s="104"/>
      <c r="B106" s="99" t="s">
        <v>148</v>
      </c>
      <c r="C106" s="104"/>
      <c r="D106" s="134" t="s">
        <v>30</v>
      </c>
      <c r="E106" s="134"/>
      <c r="F106" s="134"/>
      <c r="G106" s="134"/>
      <c r="H106" s="135"/>
      <c r="I106" s="6"/>
      <c r="J106" s="7"/>
      <c r="K106" s="105" t="str">
        <f>IF(COUNTA(J7:J99)&lt;22,"hay partidas sin ofertar",IF(AND(LEN(I104)+LEN(I105)&gt;0,LEN(J104)+LEN(J105)&gt;0),"ERROR: revisar % GG-BI incluidos",IF(ABS(J104)+ABS(J105)&gt;0,K103,IF(ROUND(SUM(K103:K105),2)=K103+K104+K105,SUM(K103:K105),"revisar G.G.-B.I. ofertados"))))</f>
        <v>hay partidas sin ofertar</v>
      </c>
    </row>
    <row r="108" spans="1:11" ht="67.5" customHeight="1" x14ac:dyDescent="0.25">
      <c r="A108" s="130" t="s">
        <v>205</v>
      </c>
      <c r="B108" s="130"/>
      <c r="C108" s="130"/>
      <c r="D108" s="130"/>
      <c r="E108" s="130"/>
      <c r="F108" s="130"/>
      <c r="G108" s="130"/>
      <c r="H108" s="130"/>
      <c r="I108" s="130"/>
      <c r="J108" s="130"/>
      <c r="K108" s="130"/>
    </row>
    <row r="109" spans="1:11" ht="15" customHeight="1" x14ac:dyDescent="0.25">
      <c r="A109" s="130" t="s">
        <v>156</v>
      </c>
      <c r="B109" s="130"/>
      <c r="C109" s="130"/>
      <c r="D109" s="130"/>
      <c r="E109" s="130"/>
      <c r="F109" s="130"/>
      <c r="G109" s="130"/>
      <c r="H109" s="130"/>
      <c r="I109" s="130"/>
      <c r="J109" s="130"/>
      <c r="K109" s="130"/>
    </row>
    <row r="110" spans="1:11" ht="15" customHeight="1" x14ac:dyDescent="0.25">
      <c r="A110" s="131" t="s">
        <v>157</v>
      </c>
      <c r="B110" s="131"/>
      <c r="C110" s="131"/>
      <c r="D110" s="131"/>
      <c r="E110" s="131"/>
      <c r="F110" s="131"/>
      <c r="G110" s="131"/>
      <c r="H110" s="131"/>
      <c r="I110" s="131"/>
      <c r="J110" s="131"/>
      <c r="K110" s="131"/>
    </row>
    <row r="111" spans="1:11" x14ac:dyDescent="0.25">
      <c r="A111" s="77"/>
      <c r="B111" s="77"/>
      <c r="C111" s="77"/>
      <c r="D111" s="77"/>
      <c r="E111" s="77"/>
      <c r="F111" s="77"/>
      <c r="G111" s="77"/>
      <c r="H111" s="77"/>
      <c r="I111" s="77"/>
      <c r="J111" s="77"/>
      <c r="K111" s="77"/>
    </row>
    <row r="112" spans="1:11" x14ac:dyDescent="0.25">
      <c r="A112" s="1"/>
      <c r="B112" s="1"/>
      <c r="C112" s="1"/>
      <c r="D112" s="1"/>
      <c r="E112" s="1"/>
      <c r="F112" s="1"/>
      <c r="G112" s="1"/>
      <c r="H112" s="8"/>
      <c r="I112" s="1"/>
      <c r="J112" s="9"/>
      <c r="K112" s="9"/>
    </row>
    <row r="113" spans="1:11" x14ac:dyDescent="0.25">
      <c r="A113" s="1"/>
      <c r="B113" s="1"/>
      <c r="C113" s="1"/>
      <c r="D113" s="1"/>
      <c r="E113" s="1"/>
      <c r="F113" s="1"/>
      <c r="G113" s="1"/>
      <c r="H113" s="8"/>
      <c r="I113" s="1"/>
      <c r="J113" s="9"/>
      <c r="K113" s="9"/>
    </row>
    <row r="114" spans="1:11" x14ac:dyDescent="0.25">
      <c r="A114" s="1"/>
      <c r="B114" s="1"/>
      <c r="C114" s="1"/>
      <c r="D114" s="1"/>
      <c r="E114" s="1"/>
      <c r="F114" s="1"/>
      <c r="G114" s="1"/>
      <c r="H114" s="8"/>
      <c r="I114" s="1"/>
      <c r="J114" s="9"/>
      <c r="K114" s="9"/>
    </row>
    <row r="115" spans="1:11" x14ac:dyDescent="0.25">
      <c r="A115" s="10" t="s">
        <v>31</v>
      </c>
      <c r="B115" s="132"/>
      <c r="C115" s="132"/>
      <c r="D115" s="132"/>
      <c r="E115" s="132"/>
      <c r="F115" s="132"/>
      <c r="G115" s="132"/>
      <c r="H115" s="132"/>
      <c r="I115" s="132"/>
      <c r="J115" s="132"/>
      <c r="K115" s="9"/>
    </row>
    <row r="116" spans="1:11" x14ac:dyDescent="0.25">
      <c r="A116" s="1"/>
      <c r="B116" s="1"/>
      <c r="C116" s="1"/>
      <c r="D116" s="1"/>
      <c r="E116" s="1"/>
      <c r="F116" s="1"/>
      <c r="G116" s="1"/>
      <c r="H116" s="1"/>
      <c r="I116" s="1"/>
      <c r="J116" s="11"/>
      <c r="K116" s="1"/>
    </row>
    <row r="117" spans="1:11" x14ac:dyDescent="0.25">
      <c r="A117" s="1"/>
      <c r="B117" s="1"/>
      <c r="C117" s="1"/>
      <c r="D117" s="1"/>
      <c r="E117" s="1"/>
      <c r="F117" s="1"/>
      <c r="G117" s="1"/>
      <c r="H117" s="1"/>
      <c r="I117" s="1"/>
      <c r="J117" s="1"/>
      <c r="K117" s="1"/>
    </row>
    <row r="118" spans="1:11" ht="37.5" customHeight="1" x14ac:dyDescent="0.25">
      <c r="A118" s="133" t="s">
        <v>32</v>
      </c>
      <c r="B118" s="133"/>
      <c r="C118" s="133"/>
      <c r="D118" s="133"/>
      <c r="E118" s="133"/>
      <c r="F118" s="133"/>
      <c r="G118" s="133"/>
      <c r="H118" s="133"/>
      <c r="I118" s="133"/>
      <c r="J118" s="133"/>
      <c r="K118" s="133"/>
    </row>
    <row r="119" spans="1:11" x14ac:dyDescent="0.25">
      <c r="A119" s="1"/>
      <c r="B119" s="1"/>
      <c r="C119" s="1"/>
      <c r="D119" s="1"/>
      <c r="E119" s="81"/>
      <c r="F119" s="9"/>
      <c r="G119" s="9"/>
      <c r="H119" s="9"/>
      <c r="I119" s="9"/>
      <c r="J119" s="9"/>
      <c r="K119" s="9"/>
    </row>
  </sheetData>
  <sheetProtection algorithmName="SHA-512" hashValue="7JBj3EhNbxWh+e4n0HYADl6CYeKUe+wMGdAyH6GHb6QQ8J0k9Mk7KVUsgkVcINM0C0yefM9Y2N+hFe8p8WlDpQ==" saltValue="t8owfDY+IK3d0xLd3CMuqw==" spinCount="100000" sheet="1" selectLockedCells="1" autoFilter="0"/>
  <autoFilter ref="A5:K106" xr:uid="{8E5DF6BF-9E3A-49AA-B150-0F46BA7A0AFC}"/>
  <mergeCells count="9">
    <mergeCell ref="A1:K1"/>
    <mergeCell ref="A109:K109"/>
    <mergeCell ref="A110:K110"/>
    <mergeCell ref="B115:J115"/>
    <mergeCell ref="A118:K118"/>
    <mergeCell ref="D104:H104"/>
    <mergeCell ref="D105:H105"/>
    <mergeCell ref="D106:H106"/>
    <mergeCell ref="A108:K108"/>
  </mergeCells>
  <conditionalFormatting sqref="K104:K105">
    <cfRule type="expression" dxfId="1" priority="1">
      <formula>LEN(J104)+LEN(J105)&gt;0</formula>
    </cfRule>
  </conditionalFormatting>
  <printOptions horizontalCentered="1"/>
  <pageMargins left="0.70866141732283472" right="0.51181102362204722" top="0.74803149606299213" bottom="0.74803149606299213" header="0.31496062992125984" footer="0.31496062992125984"/>
  <pageSetup paperSize="9" scale="58" fitToHeight="25" orientation="portrait" r:id="rId1"/>
  <headerFooter>
    <oddFooter>&amp;R&amp;P  /  &amp;N</oddFooter>
  </headerFooter>
  <ignoredErrors>
    <ignoredError sqref="A6:A21 A24:A26 A28:A29 A86:A98 A36:A46 A51:A57 A62:A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9A47F-F6F2-4625-8E1E-3D6F371A8C1E}">
  <dimension ref="A3:J84"/>
  <sheetViews>
    <sheetView workbookViewId="0">
      <pane ySplit="6" topLeftCell="A7" activePane="bottomLeft" state="frozen"/>
      <selection activeCell="B12" sqref="B12:E12"/>
      <selection pane="bottomLeft" sqref="A1:XFD1048576"/>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27" t="s">
        <v>54</v>
      </c>
    </row>
    <row r="4" spans="1:10" ht="18.75" x14ac:dyDescent="0.3">
      <c r="A4" s="27"/>
    </row>
    <row r="5" spans="1:10" x14ac:dyDescent="0.25">
      <c r="F5" s="28" t="s">
        <v>6</v>
      </c>
      <c r="G5" s="29" t="s">
        <v>7</v>
      </c>
      <c r="H5" s="30"/>
      <c r="I5" s="12"/>
      <c r="J5" s="12"/>
    </row>
    <row r="6" spans="1:10" ht="30" customHeight="1" x14ac:dyDescent="0.25">
      <c r="A6" s="95" t="s">
        <v>108</v>
      </c>
      <c r="B6" s="70" t="s">
        <v>12</v>
      </c>
      <c r="C6" s="70" t="s">
        <v>14</v>
      </c>
      <c r="D6" s="95" t="s">
        <v>146</v>
      </c>
      <c r="E6" s="31"/>
      <c r="F6" s="32">
        <v>1</v>
      </c>
      <c r="G6" s="33">
        <v>405</v>
      </c>
      <c r="H6" s="34"/>
      <c r="I6" s="12"/>
      <c r="J6" s="12"/>
    </row>
    <row r="7" spans="1:10" x14ac:dyDescent="0.25">
      <c r="A7" s="12"/>
      <c r="B7" s="12"/>
      <c r="C7" s="12"/>
      <c r="D7" s="12"/>
      <c r="E7" s="12"/>
      <c r="F7" s="12"/>
      <c r="G7" s="12"/>
      <c r="H7" s="12"/>
      <c r="I7" s="12"/>
      <c r="J7" s="12"/>
    </row>
    <row r="9" spans="1:10" ht="18.75" x14ac:dyDescent="0.3">
      <c r="A9" s="27" t="s">
        <v>55</v>
      </c>
      <c r="B9" s="27" t="s">
        <v>56</v>
      </c>
    </row>
    <row r="11" spans="1:10" x14ac:dyDescent="0.25">
      <c r="B11" s="35" t="s">
        <v>57</v>
      </c>
    </row>
    <row r="13" spans="1:10" x14ac:dyDescent="0.25">
      <c r="B13" s="12"/>
      <c r="C13" s="12"/>
      <c r="D13" s="12"/>
      <c r="F13" s="36" t="s">
        <v>6</v>
      </c>
      <c r="G13" s="37" t="s">
        <v>7</v>
      </c>
      <c r="H13" s="38" t="s">
        <v>8</v>
      </c>
    </row>
    <row r="14" spans="1:10" ht="15" customHeight="1" x14ac:dyDescent="0.25">
      <c r="B14" s="13"/>
      <c r="C14" s="13"/>
      <c r="D14" s="138" t="s">
        <v>28</v>
      </c>
      <c r="E14" s="139"/>
      <c r="F14" s="39" t="s">
        <v>58</v>
      </c>
      <c r="G14" s="40"/>
      <c r="H14" s="41" t="s">
        <v>59</v>
      </c>
    </row>
    <row r="15" spans="1:10" ht="15" customHeight="1" x14ac:dyDescent="0.25">
      <c r="B15" s="13"/>
      <c r="C15" s="13"/>
      <c r="D15" s="138" t="s">
        <v>29</v>
      </c>
      <c r="E15" s="139"/>
      <c r="F15" s="39" t="s">
        <v>60</v>
      </c>
      <c r="G15" s="42"/>
      <c r="H15" s="43" t="s">
        <v>59</v>
      </c>
    </row>
    <row r="16" spans="1:10" x14ac:dyDescent="0.25">
      <c r="B16" s="12"/>
      <c r="C16" s="12"/>
      <c r="D16" s="12"/>
    </row>
    <row r="17" spans="1:10" x14ac:dyDescent="0.25">
      <c r="B17" s="1" t="s">
        <v>61</v>
      </c>
    </row>
    <row r="19" spans="1:10" x14ac:dyDescent="0.25">
      <c r="F19" s="36" t="s">
        <v>6</v>
      </c>
      <c r="G19" s="37" t="s">
        <v>7</v>
      </c>
      <c r="H19" s="44" t="s">
        <v>8</v>
      </c>
    </row>
    <row r="20" spans="1:10" x14ac:dyDescent="0.25">
      <c r="A20" s="45" t="str">
        <f>A6</f>
        <v>01_19</v>
      </c>
      <c r="B20" s="32" t="str">
        <f>$B$6</f>
        <v>Partida</v>
      </c>
      <c r="C20" s="32" t="str">
        <f>$C$6</f>
        <v>PA</v>
      </c>
      <c r="D20" s="46" t="str">
        <f>$D$6</f>
        <v>INFRAESTRUCTURAS Y MODIFICACIONES (#)</v>
      </c>
      <c r="E20" s="47"/>
      <c r="F20" s="32">
        <f>$F$6</f>
        <v>1</v>
      </c>
      <c r="G20" s="33">
        <f>+ROUND(ROUND($G$6,2)*1.19,2)</f>
        <v>481.95</v>
      </c>
      <c r="H20" s="33">
        <f>+ROUND(+F20*ROUND(G20,2),2)</f>
        <v>481.95</v>
      </c>
    </row>
    <row r="24" spans="1:10" ht="18.75" x14ac:dyDescent="0.3">
      <c r="A24" s="27" t="s">
        <v>62</v>
      </c>
      <c r="B24" s="27" t="s">
        <v>63</v>
      </c>
    </row>
    <row r="26" spans="1:10" x14ac:dyDescent="0.25">
      <c r="B26" s="35" t="s">
        <v>64</v>
      </c>
    </row>
    <row r="28" spans="1:10" x14ac:dyDescent="0.25">
      <c r="F28" s="36" t="s">
        <v>6</v>
      </c>
      <c r="G28" s="37" t="s">
        <v>7</v>
      </c>
      <c r="H28" s="38" t="s">
        <v>8</v>
      </c>
    </row>
    <row r="29" spans="1:10" ht="15" customHeight="1" x14ac:dyDescent="0.25">
      <c r="B29" s="13"/>
      <c r="C29" s="13"/>
      <c r="D29" s="138" t="s">
        <v>28</v>
      </c>
      <c r="E29" s="139"/>
      <c r="F29" s="48" t="s">
        <v>65</v>
      </c>
      <c r="G29" s="40"/>
      <c r="H29" s="41" t="s">
        <v>66</v>
      </c>
    </row>
    <row r="30" spans="1:10" ht="15" customHeight="1" x14ac:dyDescent="0.25">
      <c r="B30" s="13"/>
      <c r="C30" s="13"/>
      <c r="D30" s="138" t="s">
        <v>29</v>
      </c>
      <c r="E30" s="139"/>
      <c r="F30" s="48" t="s">
        <v>67</v>
      </c>
      <c r="G30" s="42"/>
      <c r="H30" s="43" t="s">
        <v>68</v>
      </c>
    </row>
    <row r="31" spans="1:10" x14ac:dyDescent="0.25">
      <c r="A31" s="114"/>
      <c r="B31" s="114"/>
      <c r="C31" s="114"/>
      <c r="D31" s="114"/>
      <c r="E31" s="49"/>
      <c r="F31" s="50"/>
      <c r="G31" s="51"/>
      <c r="H31" s="52"/>
      <c r="I31" s="21"/>
      <c r="J31" s="21"/>
    </row>
    <row r="32" spans="1:10" x14ac:dyDescent="0.25">
      <c r="A32" s="114"/>
      <c r="B32" s="53" t="s">
        <v>69</v>
      </c>
      <c r="C32" s="114"/>
      <c r="D32" s="114"/>
      <c r="E32" s="49"/>
      <c r="F32" s="50"/>
      <c r="G32" s="51"/>
      <c r="H32" s="52"/>
      <c r="I32" s="21"/>
      <c r="J32" s="21"/>
    </row>
    <row r="34" spans="1:8" x14ac:dyDescent="0.25">
      <c r="B34" s="1" t="s">
        <v>70</v>
      </c>
    </row>
    <row r="36" spans="1:8" x14ac:dyDescent="0.25">
      <c r="F36" s="36" t="s">
        <v>6</v>
      </c>
      <c r="G36" s="37" t="s">
        <v>7</v>
      </c>
      <c r="H36" s="44" t="s">
        <v>8</v>
      </c>
    </row>
    <row r="37" spans="1:8" x14ac:dyDescent="0.25">
      <c r="A37" s="45" t="str">
        <f>+A6</f>
        <v>01_19</v>
      </c>
      <c r="B37" s="32" t="str">
        <f>$B$6</f>
        <v>Partida</v>
      </c>
      <c r="C37" s="32" t="str">
        <f>$C$6</f>
        <v>PA</v>
      </c>
      <c r="D37" s="46" t="str">
        <f>$D$6</f>
        <v>INFRAESTRUCTURAS Y MODIFICACIONES (#)</v>
      </c>
      <c r="E37" s="47"/>
      <c r="F37" s="32">
        <f>$F$6</f>
        <v>1</v>
      </c>
      <c r="G37" s="33">
        <f>+ROUND($G$6,2)</f>
        <v>405</v>
      </c>
      <c r="H37" s="33">
        <f>+ROUND(+F37*ROUND(G37,2),2)</f>
        <v>405</v>
      </c>
    </row>
    <row r="41" spans="1:8" ht="18.75" x14ac:dyDescent="0.3">
      <c r="A41" s="27" t="s">
        <v>71</v>
      </c>
      <c r="B41" s="27" t="s">
        <v>72</v>
      </c>
    </row>
    <row r="43" spans="1:8" x14ac:dyDescent="0.25">
      <c r="B43" s="35" t="s">
        <v>73</v>
      </c>
    </row>
    <row r="46" spans="1:8" x14ac:dyDescent="0.25">
      <c r="F46" s="36" t="s">
        <v>6</v>
      </c>
      <c r="G46" s="37" t="s">
        <v>7</v>
      </c>
      <c r="H46" s="38" t="s">
        <v>8</v>
      </c>
    </row>
    <row r="47" spans="1:8" ht="15" customHeight="1" x14ac:dyDescent="0.25">
      <c r="B47" s="13"/>
      <c r="C47" s="13"/>
      <c r="D47" s="138" t="s">
        <v>28</v>
      </c>
      <c r="E47" s="139"/>
      <c r="F47" s="48"/>
      <c r="G47" s="54" t="s">
        <v>74</v>
      </c>
      <c r="H47" s="41" t="s">
        <v>59</v>
      </c>
    </row>
    <row r="48" spans="1:8" ht="15" customHeight="1" x14ac:dyDescent="0.25">
      <c r="B48" s="13"/>
      <c r="C48" s="13"/>
      <c r="D48" s="138" t="s">
        <v>29</v>
      </c>
      <c r="E48" s="139"/>
      <c r="F48" s="48"/>
      <c r="G48" s="55" t="s">
        <v>75</v>
      </c>
      <c r="H48" s="43" t="s">
        <v>59</v>
      </c>
    </row>
    <row r="50" spans="1:10" x14ac:dyDescent="0.25">
      <c r="A50" s="1" t="s">
        <v>76</v>
      </c>
    </row>
    <row r="52" spans="1:10" x14ac:dyDescent="0.25">
      <c r="F52" s="36" t="s">
        <v>6</v>
      </c>
      <c r="G52" s="37" t="s">
        <v>7</v>
      </c>
      <c r="H52" s="44" t="s">
        <v>8</v>
      </c>
    </row>
    <row r="53" spans="1:10" x14ac:dyDescent="0.25">
      <c r="A53" s="45" t="str">
        <f>+A6</f>
        <v>01_19</v>
      </c>
      <c r="B53" s="32" t="str">
        <f>$B$6</f>
        <v>Partida</v>
      </c>
      <c r="C53" s="32" t="str">
        <f>$C$6</f>
        <v>PA</v>
      </c>
      <c r="D53" s="46" t="str">
        <f>$D$6</f>
        <v>INFRAESTRUCTURAS Y MODIFICACIONES (#)</v>
      </c>
      <c r="E53" s="47"/>
      <c r="F53" s="32">
        <f>$F$6</f>
        <v>1</v>
      </c>
      <c r="G53" s="56" t="str">
        <f>+$G$6&amp;" + XX % + YY %"</f>
        <v>405 + XX % + YY %</v>
      </c>
      <c r="H53" s="57" t="str">
        <f>+$G$6&amp;" + XX % + YY %  *  CanPres"</f>
        <v>405 + XX % + YY %  *  CanPres</v>
      </c>
    </row>
    <row r="58" spans="1:10" ht="23.25" x14ac:dyDescent="0.35">
      <c r="A58" s="58" t="s">
        <v>77</v>
      </c>
    </row>
    <row r="60" spans="1:10" x14ac:dyDescent="0.25">
      <c r="B60" s="1" t="s">
        <v>78</v>
      </c>
    </row>
    <row r="63" spans="1:10" x14ac:dyDescent="0.25">
      <c r="F63" s="36" t="s">
        <v>6</v>
      </c>
      <c r="G63" s="37" t="s">
        <v>7</v>
      </c>
      <c r="H63" s="38" t="s">
        <v>8</v>
      </c>
    </row>
    <row r="64" spans="1:10" x14ac:dyDescent="0.25">
      <c r="B64" s="13"/>
      <c r="C64" s="13"/>
      <c r="D64" s="138" t="s">
        <v>28</v>
      </c>
      <c r="E64" s="139"/>
      <c r="F64" s="48"/>
      <c r="G64" s="59">
        <v>0.1</v>
      </c>
      <c r="H64" s="41"/>
      <c r="J64" s="11"/>
    </row>
    <row r="65" spans="1:10" x14ac:dyDescent="0.25">
      <c r="B65" s="13"/>
      <c r="C65" s="13"/>
      <c r="D65" s="138" t="s">
        <v>29</v>
      </c>
      <c r="E65" s="139"/>
      <c r="F65" s="48"/>
      <c r="G65" s="60">
        <v>0.05</v>
      </c>
      <c r="H65" s="43"/>
    </row>
    <row r="67" spans="1:10" x14ac:dyDescent="0.25">
      <c r="A67" s="1" t="s">
        <v>79</v>
      </c>
    </row>
    <row r="69" spans="1:10" x14ac:dyDescent="0.25">
      <c r="F69" s="36" t="s">
        <v>6</v>
      </c>
      <c r="G69" s="37" t="s">
        <v>7</v>
      </c>
      <c r="H69" s="44" t="s">
        <v>8</v>
      </c>
    </row>
    <row r="70" spans="1:10" x14ac:dyDescent="0.25">
      <c r="A70" s="45" t="str">
        <f>A6</f>
        <v>01_19</v>
      </c>
      <c r="B70" s="32" t="str">
        <f>$B$6</f>
        <v>Partida</v>
      </c>
      <c r="C70" s="32" t="str">
        <f>$C$6</f>
        <v>PA</v>
      </c>
      <c r="D70" s="46" t="str">
        <f>$D$6</f>
        <v>INFRAESTRUCTURAS Y MODIFICACIONES (#)</v>
      </c>
      <c r="E70" s="47"/>
      <c r="F70" s="61">
        <f>$F$6</f>
        <v>1</v>
      </c>
      <c r="G70" s="62">
        <f>+$G$6*(1+$G$64+$G$65)</f>
        <v>465.75000000000006</v>
      </c>
      <c r="H70" s="63">
        <f t="shared" ref="H70" si="0">+ROUND(+F70*ROUND(G70,2),2)</f>
        <v>465.75</v>
      </c>
      <c r="J70" s="64" t="str">
        <f>+ROUND($G$70,2)&amp;" = "&amp;ROUND(G6,2)&amp;" + "&amp;100*$G$64&amp;" % G.G. + "&amp;100*$G$65&amp;" % B.I."</f>
        <v>465,75 = 405 + 10 % G.G. + 5 % B.I.</v>
      </c>
    </row>
    <row r="71" spans="1:10" x14ac:dyDescent="0.25">
      <c r="J71" s="64"/>
    </row>
    <row r="74" spans="1:10" x14ac:dyDescent="0.25">
      <c r="A74" s="35" t="s">
        <v>80</v>
      </c>
    </row>
    <row r="75" spans="1:10" x14ac:dyDescent="0.25">
      <c r="A75" s="35"/>
    </row>
    <row r="76" spans="1:10" x14ac:dyDescent="0.25">
      <c r="A76" s="65" t="s">
        <v>81</v>
      </c>
    </row>
    <row r="77" spans="1:10" x14ac:dyDescent="0.25">
      <c r="A77" s="65" t="s">
        <v>82</v>
      </c>
    </row>
    <row r="78" spans="1:10" x14ac:dyDescent="0.25">
      <c r="A78" s="65" t="s">
        <v>83</v>
      </c>
    </row>
    <row r="79" spans="1:10" x14ac:dyDescent="0.25">
      <c r="A79" s="65" t="s">
        <v>84</v>
      </c>
    </row>
    <row r="82" spans="4:7" x14ac:dyDescent="0.25">
      <c r="D82" s="2" t="s">
        <v>85</v>
      </c>
      <c r="E82" s="3" t="s">
        <v>11</v>
      </c>
      <c r="F82" s="40">
        <v>0.01</v>
      </c>
      <c r="G82" s="71">
        <v>15345.29</v>
      </c>
    </row>
    <row r="83" spans="4:7" x14ac:dyDescent="0.25">
      <c r="D83" s="4" t="s">
        <v>86</v>
      </c>
      <c r="E83" s="5">
        <v>5.9964006897887688E-2</v>
      </c>
      <c r="F83" s="42"/>
      <c r="G83" s="72" t="s">
        <v>87</v>
      </c>
    </row>
    <row r="84" spans="4:7" ht="22.5" x14ac:dyDescent="0.25">
      <c r="D84" s="66" t="s">
        <v>88</v>
      </c>
      <c r="E84" s="67"/>
      <c r="F84" s="68"/>
      <c r="G84" s="69" t="s">
        <v>89</v>
      </c>
    </row>
  </sheetData>
  <sheetProtection algorithmName="SHA-512" hashValue="B8N01/BphV63r+p6HLoSOYzMQGIdtp2DHuXKptcBeBK1kowXNgVVjLaOZClV9Iy/VCSgKPeg6CgnSQrrZQjWZQ==" saltValue="Fqj/gVR6dYcB/NnDylFMXg==" spinCount="100000" sheet="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pageMargins left="0.7" right="0.7" top="0.75" bottom="0.75" header="0.3" footer="0.3"/>
  <pageSetup paperSize="9" orientation="portrait" r:id="rId1"/>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I pag 1 oferta</vt:lpstr>
      <vt:lpstr>Anexo I Tabla Desglose Precio</vt:lpstr>
      <vt:lpstr>COMO OFERTAR PARTIDAS FIJAS</vt:lpstr>
      <vt:lpstr>'Anexo I pag 1 oferta'!Área_de_impresión</vt:lpstr>
      <vt:lpstr>'Anexo I Tabla Desglose Precio'!Área_de_impresión</vt:lpstr>
      <vt:lpstr>'COMO OFERTAR PARTIDAS FIJAS'!Área_de_impresión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2026-06-19T12:48:28Z</cp:lastPrinted>
  <dcterms:created xsi:type="dcterms:W3CDTF">2026-02-18T12:05:34Z</dcterms:created>
  <dcterms:modified xsi:type="dcterms:W3CDTF">2026-06-19T13:02:19Z</dcterms:modified>
</cp:coreProperties>
</file>