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J S-03158-2026 - Adecuaciones en la UI de RTVE en Pontevedra(CM-NV)\DOCU\"/>
    </mc:Choice>
  </mc:AlternateContent>
  <xr:revisionPtr revIDLastSave="0" documentId="13_ncr:1_{125188C7-D5E4-4974-AC82-B8771DC8BF14}" xr6:coauthVersionLast="36" xr6:coauthVersionMax="36" xr10:uidLastSave="{00000000-0000-0000-0000-000000000000}"/>
  <bookViews>
    <workbookView xWindow="0" yWindow="0" windowWidth="28395" windowHeight="12090" xr2:uid="{4E491F8B-0BC3-426C-AC5F-ABBE5247C88E}"/>
  </bookViews>
  <sheets>
    <sheet name="Anexo I pag 1 oferta" sheetId="8" r:id="rId1"/>
    <sheet name="Anexo I Tabla Desglose Precio" sheetId="6" r:id="rId2"/>
  </sheets>
  <definedNames>
    <definedName name="_xlnm._FilterDatabase" localSheetId="1" hidden="1">'Anexo I Tabla Desglose Precio'!$A$5:$M$133</definedName>
    <definedName name="_xlnm.Print_Area" localSheetId="0">'Anexo I pag 1 oferta'!$A$3:$J$44</definedName>
    <definedName name="_xlnm.Print_Area" localSheetId="1">'Anexo I Tabla Desglose Precio'!$A$4:$M$143</definedName>
    <definedName name="_xlnm.Print_Titles" localSheetId="1">'Anexo I Tabla Desglose Precio'!$4:$6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87" i="6" l="1"/>
  <c r="M85" i="6"/>
  <c r="M65" i="6"/>
  <c r="M84" i="6" s="1"/>
  <c r="M130" i="6"/>
  <c r="M132" i="6" s="1"/>
  <c r="M126" i="6"/>
  <c r="M128" i="6" s="1"/>
  <c r="M122" i="6"/>
  <c r="M124" i="6" s="1"/>
  <c r="M118" i="6"/>
  <c r="M116" i="6"/>
  <c r="J114" i="6"/>
  <c r="J113" i="6"/>
  <c r="K111" i="6" s="1"/>
  <c r="J109" i="6"/>
  <c r="J108" i="6"/>
  <c r="K106" i="6" s="1"/>
  <c r="M106" i="6" s="1"/>
  <c r="M110" i="6" s="1"/>
  <c r="J104" i="6"/>
  <c r="J103" i="6"/>
  <c r="J102" i="6"/>
  <c r="J101" i="6"/>
  <c r="J97" i="6"/>
  <c r="J96" i="6"/>
  <c r="J95" i="6"/>
  <c r="M89" i="6"/>
  <c r="J83" i="6"/>
  <c r="J82" i="6"/>
  <c r="J81" i="6"/>
  <c r="J80" i="6"/>
  <c r="J79" i="6"/>
  <c r="J78" i="6"/>
  <c r="J77" i="6"/>
  <c r="J76" i="6"/>
  <c r="J75" i="6"/>
  <c r="J74" i="6"/>
  <c r="J73" i="6"/>
  <c r="J72" i="6"/>
  <c r="J71" i="6"/>
  <c r="J70" i="6"/>
  <c r="J69" i="6"/>
  <c r="J68" i="6"/>
  <c r="J67" i="6"/>
  <c r="J61" i="6"/>
  <c r="J60" i="6"/>
  <c r="J59" i="6"/>
  <c r="J58" i="6"/>
  <c r="J57" i="6"/>
  <c r="J56" i="6"/>
  <c r="J55" i="6"/>
  <c r="J54" i="6"/>
  <c r="J53" i="6"/>
  <c r="J52" i="6"/>
  <c r="J51" i="6"/>
  <c r="J50" i="6"/>
  <c r="J49" i="6"/>
  <c r="J48" i="6"/>
  <c r="J47" i="6"/>
  <c r="J46" i="6"/>
  <c r="J42" i="6"/>
  <c r="K40" i="6" s="1"/>
  <c r="J38" i="6"/>
  <c r="J37" i="6"/>
  <c r="J36" i="6"/>
  <c r="J30" i="6"/>
  <c r="J29" i="6"/>
  <c r="J28" i="6"/>
  <c r="J27" i="6"/>
  <c r="J26" i="6"/>
  <c r="J25" i="6"/>
  <c r="J24" i="6"/>
  <c r="J23" i="6"/>
  <c r="J19" i="6"/>
  <c r="J18" i="6"/>
  <c r="J17" i="6"/>
  <c r="J16" i="6"/>
  <c r="J12" i="6"/>
  <c r="J11" i="6"/>
  <c r="J10" i="6"/>
  <c r="J9" i="6"/>
  <c r="K34" i="6" l="1"/>
  <c r="M34" i="6" s="1"/>
  <c r="M39" i="6" s="1"/>
  <c r="K93" i="6"/>
  <c r="M93" i="6" s="1"/>
  <c r="M98" i="6" s="1"/>
  <c r="K14" i="6"/>
  <c r="M14" i="6" s="1"/>
  <c r="M20" i="6" s="1"/>
  <c r="K99" i="6"/>
  <c r="M91" i="6"/>
  <c r="K7" i="6"/>
  <c r="M7" i="6" s="1"/>
  <c r="M13" i="6" s="1"/>
  <c r="K44" i="6"/>
  <c r="M44" i="6" s="1"/>
  <c r="M62" i="6" s="1"/>
  <c r="M99" i="6"/>
  <c r="M105" i="6" s="1"/>
  <c r="M111" i="6"/>
  <c r="M115" i="6" s="1"/>
  <c r="M40" i="6"/>
  <c r="M43" i="6" s="1"/>
  <c r="M21" i="6"/>
  <c r="M63" i="6" l="1"/>
  <c r="M120" i="6"/>
  <c r="M31" i="6"/>
  <c r="M32" i="6" s="1"/>
  <c r="B33" i="8"/>
  <c r="A25" i="8"/>
  <c r="M133" i="6" l="1"/>
  <c r="G33" i="8" s="1"/>
</calcChain>
</file>

<file path=xl/sharedStrings.xml><?xml version="1.0" encoding="utf-8"?>
<sst xmlns="http://schemas.openxmlformats.org/spreadsheetml/2006/main" count="257" uniqueCount="174">
  <si>
    <t>Código</t>
  </si>
  <si>
    <t>Nat</t>
  </si>
  <si>
    <t>Ud</t>
  </si>
  <si>
    <t>Resumen</t>
  </si>
  <si>
    <t>Cantidad</t>
  </si>
  <si>
    <t>CanPres</t>
  </si>
  <si>
    <t>Pres</t>
  </si>
  <si>
    <t>Capítulo</t>
  </si>
  <si>
    <t>Partida</t>
  </si>
  <si>
    <t/>
  </si>
  <si>
    <t>PA</t>
  </si>
  <si>
    <t>SEGURIDAD Y SALUD</t>
  </si>
  <si>
    <t>CONTROL DE CALIDAD</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</si>
  <si>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</si>
  <si>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NOTA IMPORTANTE: 
ESTE ANEXO I Y LA TABLA DESGLOSE PRECIO SE PRESENTARAN EN FORMATO PDF
DEBERA ESTAR FIRMADO POR DECLARANTE(S)</t>
  </si>
  <si>
    <t>ANEXO I: MODELO DE PROPOSICIÓN ECONÓMICA</t>
  </si>
  <si>
    <t xml:space="preserve">D./Dª </t>
  </si>
  <si>
    <t>(nombre o razón social)</t>
  </si>
  <si>
    <t xml:space="preserve">con NIF </t>
  </si>
  <si>
    <t xml:space="preserve">y domicilio social en </t>
  </si>
  <si>
    <t>B.  Desglose Precio:</t>
  </si>
  <si>
    <t>(tabla desglose precio se incluye en páginas siguientes)</t>
  </si>
  <si>
    <t xml:space="preserve">provisto de D.N.I. número </t>
  </si>
  <si>
    <t xml:space="preserve">expedido con fecha </t>
  </si>
  <si>
    <t xml:space="preserve">y domiciliado en </t>
  </si>
  <si>
    <t xml:space="preserve">calle/plaza </t>
  </si>
  <si>
    <t>C.P.</t>
  </si>
  <si>
    <t xml:space="preserve">en calidad de  </t>
  </si>
  <si>
    <t xml:space="preserve">                                </t>
  </si>
  <si>
    <t>(Nombre y dos apellidos)</t>
  </si>
  <si>
    <t>(cargo que ocupa)</t>
  </si>
  <si>
    <t xml:space="preserve">de la empresa   </t>
  </si>
  <si>
    <t>enterado del procedimiento general tramitado para adjudicar el expediente</t>
  </si>
  <si>
    <r>
      <rPr>
        <b/>
        <sz val="11"/>
        <color theme="1"/>
        <rFont val="Calibri"/>
        <family val="2"/>
        <scheme val="minor"/>
      </rPr>
      <t>A tal efecto, se compromete a prestarlo con estricta sujeción a todas las condiciones técnicas y legales que se contienen en esta Petición de Oferta, que ha examinado y expresamente acepta,</t>
    </r>
    <r>
      <rPr>
        <sz val="11"/>
        <color theme="1"/>
        <rFont val="Calibri"/>
        <family val="2"/>
        <scheme val="minor"/>
      </rPr>
      <t xml:space="preserve"> señalando como características de su proposición las siguientes:</t>
    </r>
  </si>
  <si>
    <t>A.	Precio ofertado, expresado sin IVA u otros impuestos indirectos equivalentes</t>
  </si>
  <si>
    <t xml:space="preserve">Expediente </t>
  </si>
  <si>
    <t>IMPORTE OFERTADO</t>
  </si>
  <si>
    <t>(IVA no incluido)</t>
  </si>
  <si>
    <t>C.P. número</t>
  </si>
  <si>
    <t>número</t>
  </si>
  <si>
    <t xml:space="preserve">ESTA TABLA DESGLOSE PRECIO DE OFERTA 
SE PRESENTARA EN FORMATO PDF 
</t>
  </si>
  <si>
    <t>Comentario</t>
  </si>
  <si>
    <t>01</t>
  </si>
  <si>
    <t>01_01</t>
  </si>
  <si>
    <t>01_02</t>
  </si>
  <si>
    <t>01_03</t>
  </si>
  <si>
    <t>AYUDAS ALBAÑILERIA (#)</t>
  </si>
  <si>
    <t>Total 01</t>
  </si>
  <si>
    <t>02</t>
  </si>
  <si>
    <t>02_01</t>
  </si>
  <si>
    <t>Total 02</t>
  </si>
  <si>
    <t>03</t>
  </si>
  <si>
    <t>GESTION DE RESIDUOS</t>
  </si>
  <si>
    <t>03_01</t>
  </si>
  <si>
    <t>Total 03</t>
  </si>
  <si>
    <t>04</t>
  </si>
  <si>
    <t>04_01</t>
  </si>
  <si>
    <t>05</t>
  </si>
  <si>
    <t>N</t>
  </si>
  <si>
    <t>Longitud</t>
  </si>
  <si>
    <t>Anchura</t>
  </si>
  <si>
    <t>Altura</t>
  </si>
  <si>
    <t>m2</t>
  </si>
  <si>
    <t>DESMONTAJE CON O SIN RECUP. PLACAS FALSO TECHO</t>
  </si>
  <si>
    <t>Desmontaje con o sin recuperación de placas de falso techo registrable de cualquier material realizado por medios manuales, sin retirar de estructura de primarios, secundarios, cuelgues y elementos de anclaje a forjado y partes registrables. Incluso embalaje de protección y acopio en obra o traslado y acopio en almacén o en cualquier sala de la UI para su reutilización; y con parte proporcional de carga, retirada y transporte en obra destinado para tal efecto (saco, contenedor, camión, etc), transporte a vertedero y cánon de vertido del material no recuperado. Incluso parte proporcional de limpieza, medios auxiliares y medios de elevación. Realizado de acuerdo normativa de trabajos en altura y según RD 105/2008 y NTE-ADD, normativa vigente y según instrucciones de Técnico responsable de RTVE.
Medida la superficie realmente ejecutada.
NOTA: Se acopiarán, las placas en buen estado para reponer en las otras salas, donde estén puntualmente deterioradas</t>
  </si>
  <si>
    <t>Pasillo - entrada (100%)</t>
  </si>
  <si>
    <t>Archivo sonoro (50%)</t>
  </si>
  <si>
    <t>Aseos (50%)</t>
  </si>
  <si>
    <t>*Otras salas, placas deterioradas</t>
  </si>
  <si>
    <t>Total 01.01</t>
  </si>
  <si>
    <t>DESMONTAJES Y ACTUACIONES PREVIAS</t>
  </si>
  <si>
    <t>DESMONTAJE Y MONTAJE DE INSTALACIONES EN FALSOS TECHOS</t>
  </si>
  <si>
    <t>Desmontaje con recuperación de instalaciones sobre placas de falso techo registrable realizado por medios manuales y posterior montaje. Incluyendo mecanizados en las placas de falso techo correspondientes para su posterior montaje y emboquillados de rejillas de climatización. Incluso embalaje de protección, identificación y acopio en obra o traslado y acopio sitio indicado por el responsable de la UI, para su reutilización en la misma obra; y con parte proporcional de carga, retirada y transporte en obra destinado para tal efecto (saco, contenedor, camión, etc), transporte a vertedero y cánon de vertido del material no recuperado. Incluso parte proporcional de limpieza, medios auxiliares y medios de elevación. Realizado de acuerdo normativa de trabajos en altura y según RD 105/2008 y NTE-ADD, normativa vigente y según instrucciones de Técnico responsablede RTVE.
Medida la superficie realmente ejecutada</t>
  </si>
  <si>
    <t>Total 02.01</t>
  </si>
  <si>
    <t>ud</t>
  </si>
  <si>
    <t>DESMONTAJE LUMINARIAS EXISTENTES</t>
  </si>
  <si>
    <t>Desmontaje de luminarias tipo downlight y paneles 60x60 cm existentes, incluso cableado . Incluso limpieza y retirada de escombros a pie de carga, transporte a vertedero o planta de reciclaje y canon de vertido. Incluso desmontaje de cuadro de reactancias, garantizando que toda la instalación sea LED.Con parte proporcional de medios auxiliares.</t>
  </si>
  <si>
    <t>Pasillo entrada</t>
  </si>
  <si>
    <t>Discoteca</t>
  </si>
  <si>
    <t>Aire acondicionado</t>
  </si>
  <si>
    <t>Redacción</t>
  </si>
  <si>
    <t>Archivo sonoro</t>
  </si>
  <si>
    <t>Aseos</t>
  </si>
  <si>
    <t>Pasillo principal</t>
  </si>
  <si>
    <t>Luminarias emergencia</t>
  </si>
  <si>
    <t>Total 01.03</t>
  </si>
  <si>
    <t>Total 01.02</t>
  </si>
  <si>
    <t>TECHOS</t>
  </si>
  <si>
    <t>MONTAJE PLACAS FALSO TECHO RECUPERADAS</t>
  </si>
  <si>
    <t>Montaje y colocación de falso techo desmontable, con perfilería vista situado a una altura máxima de 3 metros, compuesto por placas recuperadas (retiradas de otras salas) de dimensiones 60x60 cm.</t>
  </si>
  <si>
    <t>SUMINISTRO Y COLOCACIÓN PLACAS FALSO TECHO FIBRA MINERAL PERLA OP 1.00 600x600m</t>
  </si>
  <si>
    <t>02_02</t>
  </si>
  <si>
    <t>Suministro y colocación de placas de falso techo desmontable de fibra mineral tipo Perla OP 1.00 de Armstrong o equivalente, en placas de 60x60 cm y 20 mm de espesor, suspendido de perfilería existente. Incluso descarga, acarreo y distribución del material a las salas donde se ha de realizar el montaje; incluso parte proporcioanl de andamios a cualquier altura, medios auxiliares y limpieza,  s/NTE-RTP-17, medido deduciendo huecos superiores a 1 m2. Totalmente montado y terminado según documentación gráfica. Medido lo realmente ejecutado.</t>
  </si>
  <si>
    <t>Pasillo - entrada</t>
  </si>
  <si>
    <t>Total 02.02</t>
  </si>
  <si>
    <t>LIMPIEZA Y REGENERADO DE FALSO TECHO</t>
  </si>
  <si>
    <t>02_03</t>
  </si>
  <si>
    <t>Limpieza, regenerado e higienización de falso techo existente en la unidad informativa mediante resinas limpiadoras, incluso limpieza y pintado de perfilería, limpieza de salidas de aire acondicionado, detectores, etc. Incluso medios auxiliares y cubricion de luminarias y resto de elementos en techo y mobiliario.</t>
  </si>
  <si>
    <t>Dirección</t>
  </si>
  <si>
    <t>Recepción</t>
  </si>
  <si>
    <t>Autocontrol</t>
  </si>
  <si>
    <t>Locutorio</t>
  </si>
  <si>
    <t>Control</t>
  </si>
  <si>
    <t>Racks</t>
  </si>
  <si>
    <t>Servicio técnico</t>
  </si>
  <si>
    <t>cabina crónicas</t>
  </si>
  <si>
    <t>UPS</t>
  </si>
  <si>
    <t>*Salas adicionales</t>
  </si>
  <si>
    <t>Total 02.03</t>
  </si>
  <si>
    <t>PINTURAS Y VARIOS</t>
  </si>
  <si>
    <t>PINTURA PLÁSTICA EN PARAMENTOS HORIZ. Y VERT.</t>
  </si>
  <si>
    <t>Suministro y aplicación de dos manos de pintura plastica al agua, mate, para interior, sobre paramentos verticales, lisa color S-500 o color a elegir por la Propiedad, sin disolventes, libre de olores. Incluido la preparación de la superficie y limpieza de la zona de trabajo. Aplicación de una mano de imprimación transparente y no peliculante al agua si las superficies son muy porosas, aplicación de fondo con pintura plástica diluida, plastecido de desperfectos e imperfecciones, lijado y limpieza del polvillo generado, dos manos de acabado final aplicada con rodillo o pistola. Incluso parte proporcional de protección o tapado de cualquier elemento o superficie. Totalmente terminado. Medida la superficie realmente ejecutada. Incluso medios auxiliares, medios de elevación, andamiaje y limpieza.</t>
  </si>
  <si>
    <t>Ventanas</t>
  </si>
  <si>
    <t>Ventana</t>
  </si>
  <si>
    <t>Ventanas/puertas</t>
  </si>
  <si>
    <t>Ventana a cabina crónicas</t>
  </si>
  <si>
    <t>Puertas</t>
  </si>
  <si>
    <t>*Pasillo entrada</t>
  </si>
  <si>
    <t>Total 03.01</t>
  </si>
  <si>
    <t>PASAMANOS ACERO INOX</t>
  </si>
  <si>
    <t>Suministro, fabricación y montaje de pasamanos de hasta 2 ml de acero inoxidable calidad AISI 316 para exteriores, con acabado satinado. El pasamanos estará formado por un tubo cilíndrico de diámetro 50 mm y espesor mínimo de 1,5 mm. Incluso suministro y fijación de soportes de acero inoxidable a pared espaciados a una distanciia máxima de 1m, cortes, ingletes, codos de transición para cambios de pendiente y tapones finales de seguridad soldados con aportación de argón o ensamblados mediante adhesivos estructurales de alta resistencia.Limpieza final con productos específicos para acero inoxidable</t>
  </si>
  <si>
    <t>LIMPIEZA DE PATIO</t>
  </si>
  <si>
    <t>Limpieza profunda de paramento vertical de fachada y pavimento mediante la aplicación de agua fría/caliente a alta presión regulable utilizando lanza con boquilla de chorro plano o rotativo para la eliminación de suciedad ambiental, polvo, hollín, restos de contaminación, mohos y costras superficiales.Incluso retirada de vegetación, por la falta de mantenimiento en fachadas, pavimento y rejilla. Incluso trabajos de desobstrucción de rejilla lineal de recogida de aguas pluviales. Totalmente limpio y terminado.</t>
  </si>
  <si>
    <t>Ayudas y trabajos adicionales necesarios para la adecuación de la Unidad Informativa. Incluida parte proporcional de material auxiliar para la correcta ejecución de los trabajos. Esta partida no se podrá minusvalorar y en el caso de que surjan estos trabajos de índole menor, habrá que justificarlos con la realización efectiva de los trabajos y de manera individualizada mediante precios descompuestos.</t>
  </si>
  <si>
    <t>INSTALACIONES</t>
  </si>
  <si>
    <t>INSTALACIÓN DE LUMINARIA RECUPERADA PANEL LED 60X60 CM</t>
  </si>
  <si>
    <t>Montaje de luminaria recuperada de tipo panel led 60x60, moduar suspendida sobre falso techo. Incluye conexionado eléctrico completo, fijaciones mecánicas necesarias y pruebas de funcionamiento. Totalmente terminado y operativo según normativa vigente</t>
  </si>
  <si>
    <t>Total 04.01</t>
  </si>
  <si>
    <t>LUMINARIA LUZERNA AVANT NORMALIT LX34VLB-F 60X60 32W</t>
  </si>
  <si>
    <t>Suministro e instalación de luminaria PANEL LUZERNA NORMALIT o equivalente, 60X60 32W, para techos modulares. 
Serie: Luzerna
Modelo: LX34VLB-F
Potencia: 1X32W
Flujo luminoso: 4000 lm. 
Color: 4000K
Incluso montaje, conexiones, fijaciones, pequeño material, accesorios. Incluso pequeño material, limpieza, andamiaje y medios auxiliares. Totalmente instalado, probado y funcionando.</t>
  </si>
  <si>
    <t>Total 04.02</t>
  </si>
  <si>
    <t>DOWNLIGHT ELIT EL24TB</t>
  </si>
  <si>
    <t>Suministro y montaje de Downlight de empotrar en techo ELIT EL24TB de Normalit o equivalente de las siguientes características:
- TIPO: Downlight redondo.
- Disipador y marco fabricados en fundición de aluminio lacado con resinas epoxi-poliester de alto rendimiento mediante aplicación electrostática y posterior polimerizado.
- Resistente a los rayos UVA y a la corrosión.
- Reflector de plástico técnico de muy alta reflexión.
- Difusor Cristal transparente.
- Acabado blanco.
- UGR&lt;19
- IP 54
- IK 07
- Diámetro 230 mm y 105 mm de altura.
- 2050 lm
- 4000 K de temperatura
- 11,8 W de potencia
- 0,8 kg de peso
- 60000 horas de vida útil L70F10
- 0,95 Factor d potencia
- 92,8% de Rendimiento
- CRI 80
Totalmente instalado, incluso cajeado en placa de falso techo para su posterior instalación, parte proporcional de pequeño material, transporte, montaje y conexionado. Medida la unidad totalmente terminada. Incluso parte proporcioanl de limpieza, medios auxiliares, medios de elevación y andamiaje. Totalmente instalado, probado y funcionando.</t>
  </si>
  <si>
    <t>*Vestibulo aseos</t>
  </si>
  <si>
    <t>Total 04.03</t>
  </si>
  <si>
    <t>LUMINARIA EMERGENCIA SMART NORMALUX</t>
  </si>
  <si>
    <t>Suministro e instalación de alumbrado de emergencia de Normalux o equivalente: 
Serie Extraplana.
Modelo FA-200L
Flujo luminoso: 220 lm. 
Autonomía 1 h. 
Modo de funcionamiento No permanente. 
Tipo de instalación Superficie o empotrada (mediante kit de empotramiento, F-ME, incluido en precio) 
Fuente de luz Led. 
Batería Ni-Cd 4,8V/750mAh
IP 42. 
IK 04. 
Versión Inteligente Autotest. 
Acabado Blanco. 
Difusor Opal. 
Cuerpo de policarbonato 
Alimentación 230V 50/60 Hz. 
Dimensiones 325 x 134 x 36 mm.
Manufacturado con la regulación UNE 60598-2-22.
Incluso parte proporcional de replanteo, elementos de soportación y fijación, accesorios de anclaje y conexionado, cajas de distribución y registro, pruebas, pequeño material conexión mediante conductores HO7V uniploaresde 1,5 mm2 bajo tubo de M16  y accesorios.
Incluso parte proporcional  de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medios de elevación, andamiaje, medios auxiliares y limpieza. Totalmente instalado, medida la unidad totalmente instalada, probada y funcionando.</t>
  </si>
  <si>
    <t>Total 04.04</t>
  </si>
  <si>
    <t>REPARACIÓN Y SUSTITUCIÓN DE CONDUCTOS DE FIBRA DAÑADOS</t>
  </si>
  <si>
    <t>Suministro y colocación de conductos de fibra de vidrio para climatización, tipo Climaver o URSA AIR  o equivalente, segun espesor y dimensiones de existente para reparación de conductos dañados. Incluso emboquillado de rejillas soportadas en placas, para una correcta condución del aire, garantizando que no existan pérdidas, incluso repaso con cinta de aluminio con adhesivo acrilico.</t>
  </si>
  <si>
    <t>04.06</t>
  </si>
  <si>
    <t>Ayudas y trabajos adicionales necesarios para la adecuación de la Unidad Informativa. Incluida parte proporcional de material auxiliar para la correcta ejecución de los trabajos relativos a instalaciones. Esta partida no se podrá minusvalorar y en el caso de que surjan estos trabajos de índole menor, habrá que justificarlos con la realización efectiva de los trabajos y de manera individualizada mediante precios descompuestos.</t>
  </si>
  <si>
    <t>Total 04</t>
  </si>
  <si>
    <t>05.01</t>
  </si>
  <si>
    <t>GESTION DE RESIDUOS DE DEMOLICIÓN Y CONSTRUCCIÓN</t>
  </si>
  <si>
    <t>Partida destinada a la gestión de residuos durante la realización de los trabajos, comprendiendo:
- Carga de RCD sobre contenedor, dúmper o camión pequeño, por medios manuales, a granel, y considerando 2 peones ordinarios en la carga, sin incluir transporte, no se incluye la selección previa. 
- Clasificación de residuos a pie de obra, bien sean de demolición o en fracciones, según normativa vigente, con medios manuales. 
- Alquiler de contenedor de 8 m3 de capacidad, colocado a pie de carga, cualquiera que sea su distancia. 
- Retirada de gas refrigerante a punto adecuado según normativa medioambiental</t>
  </si>
  <si>
    <t>Total 05</t>
  </si>
  <si>
    <t>06</t>
  </si>
  <si>
    <t>06.01</t>
  </si>
  <si>
    <t>En este capítulo se indican aquellos ensayos y pruebas adicionales a lo exigido en normativa vigente (art. 11 de la LOE  y  CTE que indica que todos los productos, equipos y sistemas a incorporar de forma permanente a la obra deberán ir acompañados, como mínimo, para su recepción de albarán y certificado de garantía (este último puede ser prescindible para productos, equipos y sistemas con obligatoriedad de marcado CE)), que deben ser realizados por entidades o laboratorios de control de calidad de la edificación, debidamente homologados y acreditados, distintos e independientes de los realizados por el constructor, y necesarios según indicaciones de la DF y de acuerdo con lo especificado en el proyecto, para garantizar y certificar la calidad de los materiales, calidad de la ejecución y el correcto funcionamiento de las unidades de obras civil e instalaciones ejecutadas incluso parte proporcional de mano de obra, redacción de plan de control de calidad, coordinación de los trabajos y toma de datos, redacción de informes, material y medios auxiliares necesarios.</t>
  </si>
  <si>
    <t>Total 06</t>
  </si>
  <si>
    <t>07</t>
  </si>
  <si>
    <t>07.01</t>
  </si>
  <si>
    <t>Partida destinada a la gestión de la seguridad y salud en la ejecución de los trabajos, incluyendo:
- Señalización.
- Equipos de protección individual (casco, guantes, mascarilla antipolvo,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desarrollar. Según RD 1627/1.997. Medida la unidad completamente realizada.</t>
  </si>
  <si>
    <t>Total 07</t>
  </si>
  <si>
    <t>TOTAL VALOR ESTIMADO DEL CONTRATO</t>
  </si>
  <si>
    <t>03_02</t>
  </si>
  <si>
    <t>03_03</t>
  </si>
  <si>
    <t>03_04</t>
  </si>
  <si>
    <t>04_02</t>
  </si>
  <si>
    <t>04_03</t>
  </si>
  <si>
    <t>04_04</t>
  </si>
  <si>
    <t>04_05</t>
  </si>
  <si>
    <t>Presupuesto S-03158-2026 Adecuaciones en la UI de RTVE en Pontevedra</t>
  </si>
  <si>
    <t xml:space="preserve">   “Adecuaciones en la UI de RTVE en Pontevedra"</t>
  </si>
  <si>
    <t>Expediente n.º S/03158/2026</t>
  </si>
  <si>
    <t xml:space="preserve">(*) Deben ofertarse todas las partidas. Si alguna se ofertara por importe CERO se consideraría ofertada SIN COSTE para CRTVE.  </t>
  </si>
  <si>
    <t>ImpPres (*)</t>
  </si>
  <si>
    <t>(#) El importe de la 03.04 y 04.06 es una cantidad fija, no se puede variar y debe ser mantenido en la tabla y sumado en el total de la oferta.</t>
  </si>
  <si>
    <t>AYUDAS ALBAÑILERÍA A INSTALACIONES (#)</t>
  </si>
  <si>
    <t>, a</t>
  </si>
  <si>
    <t>(fecha)</t>
  </si>
  <si>
    <t>Fdo:</t>
  </si>
  <si>
    <r>
      <rPr>
        <sz val="11"/>
        <color theme="0"/>
        <rFont val="Calibri"/>
        <family val="2"/>
        <scheme val="minor"/>
      </rPr>
      <t>.</t>
    </r>
    <r>
      <rPr>
        <sz val="11"/>
        <color theme="1"/>
        <rFont val="Calibri"/>
        <family val="2"/>
        <scheme val="minor"/>
      </rPr>
      <t xml:space="preserve">- FIRMA - (Obligatoria)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</si>
</sst>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 &quot;€&quot;"/>
    <numFmt numFmtId="165" formatCode="#,##0.0?????????"/>
  </numFmts>
  <fonts count="20" x14ac:knownFonts="1">
    <font>
      <sz val="11"/>
      <color theme="1"/>
      <name val="Calibri"/>
      <family val="2"/>
      <scheme val="minor"/>
    </font>
    <font>
      <b/>
      <sz val="10"/>
      <color theme="1"/>
      <name val="Calibri"/>
      <family val="2"/>
      <scheme val="minor"/>
    </font>
    <font>
      <i/>
      <sz val="8"/>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b/>
      <sz val="10"/>
      <color theme="1"/>
      <name val="Calibri"/>
      <family val="2"/>
    </font>
    <font>
      <b/>
      <u/>
      <sz val="10"/>
      <color rgb="FFFF0000"/>
      <name val="Calibri"/>
      <family val="2"/>
    </font>
    <font>
      <b/>
      <sz val="16"/>
      <color rgb="FFFF0000"/>
      <name val="Calibri"/>
      <family val="2"/>
      <scheme val="minor"/>
    </font>
    <font>
      <b/>
      <sz val="11"/>
      <color theme="1"/>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11"/>
      <color theme="1"/>
      <name val="Calibri"/>
      <family val="2"/>
      <scheme val="minor"/>
    </font>
    <font>
      <b/>
      <sz val="11"/>
      <name val="Calibri"/>
      <family val="2"/>
      <scheme val="minor"/>
    </font>
    <font>
      <i/>
      <sz val="10"/>
      <color theme="1"/>
      <name val="Calibri"/>
      <family val="2"/>
      <scheme val="minor"/>
    </font>
    <font>
      <b/>
      <sz val="11"/>
      <color rgb="FFFFFFFF"/>
      <name val="Calibri"/>
      <family val="2"/>
    </font>
    <font>
      <b/>
      <sz val="11"/>
      <color rgb="FF000000"/>
      <name val="Calibri"/>
      <family val="2"/>
    </font>
    <font>
      <sz val="11"/>
      <color theme="0"/>
      <name val="Calibri"/>
      <family val="2"/>
      <scheme val="minor"/>
    </font>
  </fonts>
  <fills count="8">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FFFFCC"/>
        <bgColor indexed="64"/>
      </patternFill>
    </fill>
    <fill>
      <patternFill patternType="solid">
        <fgColor theme="8" tint="0.79998168889431442"/>
        <bgColor indexed="64"/>
      </patternFill>
    </fill>
    <fill>
      <patternFill patternType="solid">
        <fgColor rgb="FFE36C0A"/>
        <bgColor indexed="64"/>
      </patternFill>
    </fill>
    <fill>
      <patternFill patternType="solid">
        <fgColor rgb="FFFDE9D9"/>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style="thick">
        <color rgb="FFFFFFFF"/>
      </top>
      <bottom/>
      <diagonal/>
    </border>
    <border>
      <left/>
      <right/>
      <top/>
      <bottom style="medium">
        <color rgb="FFFFFFFF"/>
      </bottom>
      <diagonal/>
    </border>
    <border>
      <left style="thick">
        <color rgb="FFF2F2F2"/>
      </left>
      <right/>
      <top style="thick">
        <color rgb="FFFFFFFF"/>
      </top>
      <bottom/>
      <diagonal/>
    </border>
    <border>
      <left style="thick">
        <color rgb="FFF2F2F2"/>
      </left>
      <right/>
      <top/>
      <bottom style="medium">
        <color rgb="FFFFFFFF"/>
      </bottom>
      <diagonal/>
    </border>
    <border>
      <left/>
      <right style="thick">
        <color theme="0"/>
      </right>
      <top style="thick">
        <color rgb="FFFFFFFF"/>
      </top>
      <bottom/>
      <diagonal/>
    </border>
    <border>
      <left/>
      <right style="thick">
        <color theme="0"/>
      </right>
      <top/>
      <bottom style="medium">
        <color rgb="FFFFFFFF"/>
      </bottom>
      <diagonal/>
    </border>
    <border>
      <left style="thick">
        <color theme="0"/>
      </left>
      <right/>
      <top/>
      <bottom/>
      <diagonal/>
    </border>
    <border>
      <left/>
      <right/>
      <top style="medium">
        <color rgb="FFFFFFFF"/>
      </top>
      <bottom style="medium">
        <color rgb="FFFFFFFF"/>
      </bottom>
      <diagonal/>
    </border>
    <border>
      <left/>
      <right style="thick">
        <color theme="0"/>
      </right>
      <top style="medium">
        <color rgb="FFFFFFFF"/>
      </top>
      <bottom style="medium">
        <color rgb="FFFFFFFF"/>
      </bottom>
      <diagonal/>
    </border>
  </borders>
  <cellStyleXfs count="1">
    <xf numFmtId="0" fontId="0" fillId="0" borderId="0"/>
  </cellStyleXfs>
  <cellXfs count="87">
    <xf numFmtId="0" fontId="0" fillId="0" borderId="0" xfId="0"/>
    <xf numFmtId="0" fontId="0" fillId="0" borderId="0" xfId="0" applyProtection="1"/>
    <xf numFmtId="0" fontId="0" fillId="0" borderId="0" xfId="0" applyAlignment="1" applyProtection="1">
      <alignment vertical="top"/>
    </xf>
    <xf numFmtId="0" fontId="4" fillId="0" borderId="1" xfId="0" applyFont="1" applyBorder="1" applyAlignment="1" applyProtection="1">
      <alignment vertical="top"/>
    </xf>
    <xf numFmtId="0" fontId="11" fillId="0" borderId="0" xfId="0" applyFont="1" applyProtection="1"/>
    <xf numFmtId="0" fontId="1" fillId="0" borderId="0" xfId="0" applyFont="1" applyProtection="1"/>
    <xf numFmtId="0" fontId="12" fillId="0" borderId="0" xfId="0" applyFont="1" applyAlignment="1" applyProtection="1">
      <alignment horizontal="right" vertical="center"/>
    </xf>
    <xf numFmtId="0" fontId="12" fillId="0" borderId="0" xfId="0" applyFont="1" applyAlignment="1" applyProtection="1">
      <alignment horizontal="right"/>
    </xf>
    <xf numFmtId="0" fontId="0" fillId="0" borderId="0" xfId="0" applyAlignment="1" applyProtection="1">
      <alignment horizontal="left" vertical="top"/>
    </xf>
    <xf numFmtId="0" fontId="2"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16" fillId="0" borderId="0" xfId="0" applyFont="1" applyAlignment="1" applyProtection="1">
      <alignment horizontal="left" vertical="top"/>
    </xf>
    <xf numFmtId="0" fontId="11" fillId="0" borderId="0" xfId="0" applyFont="1" applyAlignment="1" applyProtection="1">
      <alignment horizontal="center"/>
    </xf>
    <xf numFmtId="0" fontId="11" fillId="0" borderId="0" xfId="0" applyFont="1" applyAlignment="1" applyProtection="1">
      <alignment vertical="top"/>
    </xf>
    <xf numFmtId="14" fontId="16" fillId="4" borderId="0" xfId="0" applyNumberFormat="1" applyFont="1" applyFill="1" applyAlignment="1" applyProtection="1">
      <alignment horizontal="left" vertical="top"/>
      <protection locked="0"/>
    </xf>
    <xf numFmtId="0" fontId="11" fillId="0" borderId="0" xfId="0" applyFont="1" applyAlignment="1" applyProtection="1">
      <alignment horizontal="right"/>
    </xf>
    <xf numFmtId="0" fontId="11" fillId="0" borderId="0" xfId="0" applyFont="1" applyAlignment="1" applyProtection="1">
      <alignment horizontal="left" vertical="top" indent="1"/>
    </xf>
    <xf numFmtId="0" fontId="2" fillId="0" borderId="0" xfId="0" applyFont="1" applyAlignment="1" applyProtection="1">
      <alignment horizontal="left" vertical="top" indent="1"/>
    </xf>
    <xf numFmtId="0" fontId="0" fillId="0" borderId="0" xfId="0" applyAlignment="1" applyProtection="1">
      <alignment horizontal="left" indent="1"/>
    </xf>
    <xf numFmtId="0" fontId="11" fillId="0" borderId="0" xfId="0" applyFont="1" applyAlignment="1" applyProtection="1">
      <alignment horizontal="left" indent="1"/>
    </xf>
    <xf numFmtId="0" fontId="0" fillId="0" borderId="0" xfId="0" applyFill="1" applyAlignment="1" applyProtection="1">
      <alignment horizontal="left" indent="1"/>
    </xf>
    <xf numFmtId="0" fontId="10" fillId="0" borderId="0" xfId="0" applyFont="1" applyAlignment="1" applyProtection="1">
      <alignment horizontal="left" vertical="top" indent="1"/>
    </xf>
    <xf numFmtId="0" fontId="0" fillId="0" borderId="0" xfId="0" applyAlignment="1" applyProtection="1">
      <alignment horizontal="left" vertical="top" indent="1"/>
    </xf>
    <xf numFmtId="0" fontId="3" fillId="0" borderId="0" xfId="0" applyFont="1" applyAlignment="1" applyProtection="1">
      <alignment vertical="top"/>
    </xf>
    <xf numFmtId="0" fontId="15" fillId="0" borderId="0" xfId="0" applyFont="1" applyAlignment="1" applyProtection="1">
      <alignment vertical="top"/>
    </xf>
    <xf numFmtId="4" fontId="6" fillId="4" borderId="1" xfId="0" applyNumberFormat="1" applyFont="1" applyFill="1" applyBorder="1" applyAlignment="1" applyProtection="1">
      <alignment vertical="top"/>
    </xf>
    <xf numFmtId="4" fontId="5" fillId="4" borderId="1" xfId="0" applyNumberFormat="1" applyFont="1" applyFill="1" applyBorder="1" applyAlignment="1" applyProtection="1">
      <alignment vertical="top"/>
    </xf>
    <xf numFmtId="4" fontId="6" fillId="4" borderId="1" xfId="0" applyNumberFormat="1" applyFont="1" applyFill="1" applyBorder="1" applyAlignment="1" applyProtection="1">
      <alignment vertical="top"/>
      <protection locked="0"/>
    </xf>
    <xf numFmtId="0" fontId="11" fillId="4" borderId="0" xfId="0" applyFont="1" applyFill="1" applyAlignment="1" applyProtection="1">
      <alignment horizontal="left" vertical="top" shrinkToFit="1"/>
      <protection locked="0"/>
    </xf>
    <xf numFmtId="0" fontId="17" fillId="6" borderId="11" xfId="0" applyFont="1" applyFill="1" applyBorder="1" applyAlignment="1" applyProtection="1">
      <alignment horizontal="center" vertical="center" wrapText="1"/>
    </xf>
    <xf numFmtId="0" fontId="17" fillId="6" borderId="9" xfId="0" applyFont="1" applyFill="1" applyBorder="1" applyAlignment="1" applyProtection="1">
      <alignment horizontal="center" vertical="center" wrapText="1"/>
    </xf>
    <xf numFmtId="0" fontId="17" fillId="6" borderId="13" xfId="0" applyFont="1" applyFill="1" applyBorder="1" applyAlignment="1" applyProtection="1">
      <alignment horizontal="center" vertical="center" wrapText="1"/>
    </xf>
    <xf numFmtId="0" fontId="17" fillId="6" borderId="12" xfId="0" applyFont="1" applyFill="1" applyBorder="1" applyAlignment="1" applyProtection="1">
      <alignment horizontal="center" vertical="center" wrapText="1"/>
    </xf>
    <xf numFmtId="0" fontId="17" fillId="6" borderId="10" xfId="0" applyFont="1" applyFill="1" applyBorder="1" applyAlignment="1" applyProtection="1">
      <alignment horizontal="center" vertical="center" wrapText="1"/>
    </xf>
    <xf numFmtId="0" fontId="17" fillId="6" borderId="14" xfId="0" applyFont="1" applyFill="1" applyBorder="1" applyAlignment="1" applyProtection="1">
      <alignment horizontal="center" vertical="center" wrapText="1"/>
    </xf>
    <xf numFmtId="0" fontId="17" fillId="6" borderId="15" xfId="0" applyFont="1" applyFill="1" applyBorder="1" applyAlignment="1" applyProtection="1">
      <alignment horizontal="center" vertical="center" wrapText="1"/>
    </xf>
    <xf numFmtId="0" fontId="17" fillId="6" borderId="0" xfId="0" applyFont="1" applyFill="1" applyBorder="1" applyAlignment="1" applyProtection="1">
      <alignment horizontal="center" vertical="center" wrapText="1"/>
    </xf>
    <xf numFmtId="0" fontId="0" fillId="0" borderId="0" xfId="0" applyAlignment="1" applyProtection="1">
      <alignment horizontal="left" vertical="top" wrapText="1" indent="1"/>
    </xf>
    <xf numFmtId="0" fontId="11" fillId="0" borderId="0" xfId="0" applyFont="1" applyAlignment="1" applyProtection="1">
      <alignment horizontal="center" vertical="top"/>
    </xf>
    <xf numFmtId="164" fontId="18" fillId="7" borderId="15" xfId="0" applyNumberFormat="1" applyFont="1" applyFill="1" applyBorder="1" applyAlignment="1" applyProtection="1">
      <alignment horizontal="center" vertical="center" wrapText="1"/>
    </xf>
    <xf numFmtId="164" fontId="18" fillId="7" borderId="0" xfId="0" applyNumberFormat="1" applyFont="1" applyFill="1" applyBorder="1" applyAlignment="1" applyProtection="1">
      <alignment horizontal="center" vertical="center" wrapText="1"/>
    </xf>
    <xf numFmtId="0" fontId="18" fillId="7" borderId="16" xfId="0" applyFont="1" applyFill="1" applyBorder="1" applyAlignment="1" applyProtection="1">
      <alignment horizontal="center" vertical="center" wrapText="1"/>
    </xf>
    <xf numFmtId="0" fontId="18" fillId="7" borderId="17" xfId="0" applyFont="1" applyFill="1" applyBorder="1" applyAlignment="1" applyProtection="1">
      <alignment horizontal="center" vertical="center" wrapText="1"/>
    </xf>
    <xf numFmtId="0" fontId="14" fillId="0" borderId="0" xfId="0" applyFont="1" applyAlignment="1" applyProtection="1">
      <alignment horizontal="center"/>
    </xf>
    <xf numFmtId="0" fontId="9" fillId="0" borderId="0" xfId="0" applyFont="1" applyAlignment="1" applyProtection="1">
      <alignment horizontal="center" vertical="top" wrapText="1"/>
    </xf>
    <xf numFmtId="0" fontId="13" fillId="0" borderId="0" xfId="0" applyFont="1" applyAlignment="1" applyProtection="1">
      <alignment horizontal="center"/>
    </xf>
    <xf numFmtId="0" fontId="11" fillId="4" borderId="0" xfId="0" applyFont="1" applyFill="1" applyAlignment="1" applyProtection="1">
      <alignment horizontal="left" vertical="top" shrinkToFit="1"/>
      <protection locked="0"/>
    </xf>
    <xf numFmtId="0" fontId="16" fillId="4" borderId="0" xfId="0" applyFont="1" applyFill="1" applyAlignment="1" applyProtection="1">
      <alignment horizontal="center" vertical="top" wrapText="1"/>
      <protection locked="0"/>
    </xf>
    <xf numFmtId="0" fontId="11" fillId="4" borderId="0" xfId="0" applyFont="1" applyFill="1" applyAlignment="1" applyProtection="1">
      <alignment horizontal="center" wrapText="1"/>
      <protection locked="0"/>
    </xf>
    <xf numFmtId="0" fontId="2" fillId="0" borderId="0" xfId="0" applyFont="1" applyAlignment="1" applyProtection="1">
      <alignment horizontal="center" vertical="top"/>
    </xf>
    <xf numFmtId="0" fontId="16" fillId="4" borderId="0" xfId="0" applyFont="1" applyFill="1" applyAlignment="1" applyProtection="1">
      <alignment horizontal="center" vertical="top"/>
      <protection locked="0"/>
    </xf>
    <xf numFmtId="0" fontId="11" fillId="4" borderId="0" xfId="0" applyFont="1" applyFill="1" applyAlignment="1" applyProtection="1">
      <alignment horizontal="center" shrinkToFit="1"/>
      <protection locked="0"/>
    </xf>
    <xf numFmtId="0" fontId="7" fillId="0" borderId="5" xfId="0" applyFont="1" applyBorder="1" applyAlignment="1" applyProtection="1">
      <alignment horizontal="left" vertical="top" wrapText="1"/>
    </xf>
    <xf numFmtId="0" fontId="7" fillId="0" borderId="6" xfId="0" applyFont="1" applyBorder="1" applyAlignment="1" applyProtection="1">
      <alignment horizontal="left" vertical="top" wrapText="1"/>
    </xf>
    <xf numFmtId="0" fontId="7" fillId="0" borderId="7" xfId="0" applyFont="1" applyBorder="1" applyAlignment="1" applyProtection="1">
      <alignment horizontal="left" vertical="top" wrapText="1"/>
    </xf>
    <xf numFmtId="0" fontId="9" fillId="0" borderId="8" xfId="0" applyFont="1" applyBorder="1" applyAlignment="1" applyProtection="1">
      <alignment horizontal="center" vertical="center" wrapText="1"/>
    </xf>
    <xf numFmtId="0" fontId="2" fillId="0" borderId="0" xfId="0" applyFont="1" applyAlignment="1" applyProtection="1">
      <alignment horizontal="left" vertical="top" wrapText="1"/>
    </xf>
    <xf numFmtId="0" fontId="0" fillId="0" borderId="0" xfId="0" applyAlignment="1" applyProtection="1">
      <alignment horizontal="center"/>
    </xf>
    <xf numFmtId="4" fontId="6" fillId="5" borderId="1" xfId="0" applyNumberFormat="1" applyFont="1" applyFill="1" applyBorder="1" applyAlignment="1" applyProtection="1">
      <alignment vertical="top"/>
    </xf>
    <xf numFmtId="0" fontId="0" fillId="0" borderId="0" xfId="0" applyAlignment="1" applyProtection="1">
      <alignment horizontal="center"/>
    </xf>
    <xf numFmtId="0" fontId="0" fillId="4" borderId="0" xfId="0" applyFill="1" applyAlignment="1" applyProtection="1">
      <alignment horizontal="center"/>
      <protection locked="0"/>
    </xf>
    <xf numFmtId="0" fontId="2" fillId="0" borderId="0" xfId="0" applyFont="1" applyAlignment="1" applyProtection="1">
      <alignment horizontal="center"/>
    </xf>
    <xf numFmtId="0" fontId="0" fillId="0" borderId="0" xfId="0" applyAlignment="1" applyProtection="1">
      <alignment horizontal="right"/>
    </xf>
    <xf numFmtId="0" fontId="0" fillId="4" borderId="0" xfId="0" applyFill="1" applyAlignment="1" applyProtection="1">
      <alignment horizontal="center" wrapText="1"/>
      <protection locked="0"/>
    </xf>
    <xf numFmtId="0" fontId="4" fillId="0" borderId="1" xfId="0" applyFont="1" applyBorder="1" applyAlignment="1" applyProtection="1">
      <alignment vertical="top" wrapText="1"/>
    </xf>
    <xf numFmtId="49" fontId="5" fillId="2" borderId="1" xfId="0" applyNumberFormat="1" applyFont="1" applyFill="1" applyBorder="1" applyAlignment="1" applyProtection="1">
      <alignment vertical="top" wrapText="1"/>
    </xf>
    <xf numFmtId="0" fontId="5" fillId="2" borderId="1" xfId="0" applyFont="1" applyFill="1" applyBorder="1" applyAlignment="1" applyProtection="1">
      <alignment vertical="top" wrapText="1"/>
    </xf>
    <xf numFmtId="3" fontId="5" fillId="2" borderId="1" xfId="0" applyNumberFormat="1" applyFont="1" applyFill="1" applyBorder="1" applyAlignment="1" applyProtection="1">
      <alignment vertical="top" wrapText="1"/>
    </xf>
    <xf numFmtId="4" fontId="5" fillId="2" borderId="1" xfId="0" applyNumberFormat="1" applyFont="1" applyFill="1" applyBorder="1" applyAlignment="1" applyProtection="1">
      <alignment vertical="top" wrapText="1"/>
    </xf>
    <xf numFmtId="49" fontId="6" fillId="3" borderId="1" xfId="0" applyNumberFormat="1" applyFont="1" applyFill="1" applyBorder="1" applyAlignment="1" applyProtection="1">
      <alignment vertical="top" wrapText="1"/>
    </xf>
    <xf numFmtId="49" fontId="6" fillId="0" borderId="1" xfId="0" applyNumberFormat="1" applyFont="1" applyBorder="1" applyAlignment="1" applyProtection="1">
      <alignment vertical="top" wrapText="1"/>
    </xf>
    <xf numFmtId="0" fontId="6" fillId="0" borderId="1" xfId="0" applyFont="1" applyBorder="1" applyAlignment="1" applyProtection="1">
      <alignment vertical="top" wrapText="1"/>
    </xf>
    <xf numFmtId="4" fontId="6" fillId="0" borderId="1" xfId="0" applyNumberFormat="1" applyFont="1" applyBorder="1" applyAlignment="1" applyProtection="1">
      <alignment vertical="top" wrapText="1"/>
    </xf>
    <xf numFmtId="165" fontId="6" fillId="0" borderId="1" xfId="0" applyNumberFormat="1" applyFont="1" applyBorder="1" applyAlignment="1" applyProtection="1">
      <alignment vertical="top" wrapText="1"/>
    </xf>
    <xf numFmtId="49" fontId="5" fillId="0" borderId="1" xfId="0" applyNumberFormat="1" applyFont="1" applyBorder="1" applyAlignment="1" applyProtection="1">
      <alignment vertical="top" wrapText="1"/>
    </xf>
    <xf numFmtId="4" fontId="5" fillId="0" borderId="1" xfId="0" applyNumberFormat="1" applyFont="1" applyBorder="1" applyAlignment="1" applyProtection="1">
      <alignment vertical="top" wrapText="1"/>
    </xf>
    <xf numFmtId="0" fontId="3" fillId="0" borderId="0" xfId="0" applyFont="1" applyProtection="1"/>
    <xf numFmtId="3" fontId="6" fillId="0" borderId="1" xfId="0" applyNumberFormat="1" applyFont="1" applyBorder="1" applyAlignment="1" applyProtection="1">
      <alignment vertical="top" wrapText="1"/>
    </xf>
    <xf numFmtId="49" fontId="6" fillId="5" borderId="1" xfId="0" applyNumberFormat="1" applyFont="1" applyFill="1" applyBorder="1" applyAlignment="1" applyProtection="1">
      <alignment vertical="top" wrapText="1"/>
    </xf>
    <xf numFmtId="0" fontId="6" fillId="5" borderId="1" xfId="0" applyFont="1" applyFill="1" applyBorder="1" applyAlignment="1" applyProtection="1">
      <alignment vertical="top" wrapText="1"/>
    </xf>
    <xf numFmtId="4" fontId="6" fillId="5" borderId="1" xfId="0" applyNumberFormat="1" applyFont="1" applyFill="1" applyBorder="1" applyAlignment="1" applyProtection="1">
      <alignment vertical="top" wrapText="1"/>
    </xf>
    <xf numFmtId="49" fontId="5" fillId="0" borderId="2" xfId="0" applyNumberFormat="1" applyFont="1" applyBorder="1" applyAlignment="1" applyProtection="1">
      <alignment horizontal="right" vertical="top" wrapText="1"/>
    </xf>
    <xf numFmtId="49" fontId="5" fillId="0" borderId="3" xfId="0" applyNumberFormat="1" applyFont="1" applyBorder="1" applyAlignment="1" applyProtection="1">
      <alignment horizontal="right" vertical="top" wrapText="1"/>
    </xf>
    <xf numFmtId="49" fontId="5" fillId="0" borderId="4" xfId="0" applyNumberFormat="1" applyFont="1" applyBorder="1" applyAlignment="1" applyProtection="1">
      <alignment horizontal="right" vertical="top" wrapText="1"/>
    </xf>
  </cellXfs>
  <cellStyles count="1">
    <cellStyle name="Normal" xfId="0" builtinId="0"/>
  </cellStyles>
  <dxfs count="2">
    <dxf>
      <font>
        <color rgb="FFFFFFCC"/>
      </font>
    </dxf>
    <dxf>
      <font>
        <color rgb="FFFFFFCC"/>
      </font>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2C695873-5EE1-46B4-9AA7-4A208029A7C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762125"/>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D7DCB5-EC4D-4D13-B875-25764E302E62}">
  <sheetPr>
    <pageSetUpPr fitToPage="1"/>
  </sheetPr>
  <dimension ref="A2:L42"/>
  <sheetViews>
    <sheetView tabSelected="1" workbookViewId="0">
      <pane ySplit="2" topLeftCell="A3" activePane="bottomLeft" state="frozen"/>
      <selection pane="bottomLeft" activeCell="C16" sqref="C16:G16"/>
    </sheetView>
  </sheetViews>
  <sheetFormatPr baseColWidth="10" defaultColWidth="11.42578125"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2" customFormat="1" ht="108.75" customHeight="1" x14ac:dyDescent="0.25">
      <c r="A2" s="47" t="s">
        <v>14</v>
      </c>
      <c r="B2" s="47"/>
      <c r="C2" s="47"/>
      <c r="D2" s="47"/>
      <c r="E2" s="47"/>
      <c r="F2" s="47"/>
      <c r="G2" s="47"/>
      <c r="H2" s="47"/>
      <c r="I2" s="47"/>
    </row>
    <row r="5" spans="1:9" x14ac:dyDescent="0.25">
      <c r="D5" s="4"/>
      <c r="E5" s="4"/>
      <c r="F5" s="5"/>
      <c r="G5" s="5"/>
      <c r="H5" s="5"/>
      <c r="I5" s="6" t="s">
        <v>164</v>
      </c>
    </row>
    <row r="6" spans="1:9" x14ac:dyDescent="0.25">
      <c r="D6" s="4"/>
      <c r="E6" s="4"/>
      <c r="F6" s="5"/>
      <c r="G6" s="5"/>
      <c r="H6" s="5"/>
      <c r="I6" s="6"/>
    </row>
    <row r="7" spans="1:9" x14ac:dyDescent="0.25">
      <c r="D7" s="4"/>
      <c r="E7" s="4"/>
      <c r="F7" s="5"/>
      <c r="G7" s="5"/>
      <c r="H7" s="5"/>
      <c r="I7" s="7" t="s">
        <v>165</v>
      </c>
    </row>
    <row r="8" spans="1:9" ht="24.95" customHeight="1" x14ac:dyDescent="0.25"/>
    <row r="9" spans="1:9" ht="18.75" x14ac:dyDescent="0.3">
      <c r="A9" s="48" t="s">
        <v>15</v>
      </c>
      <c r="B9" s="48"/>
      <c r="C9" s="48"/>
      <c r="D9" s="48"/>
      <c r="E9" s="48"/>
      <c r="F9" s="48"/>
      <c r="G9" s="48"/>
      <c r="H9" s="48"/>
      <c r="I9" s="48"/>
    </row>
    <row r="10" spans="1:9" ht="15" customHeight="1" x14ac:dyDescent="0.25"/>
    <row r="11" spans="1:9" ht="15" customHeight="1" x14ac:dyDescent="0.25"/>
    <row r="12" spans="1:9" x14ac:dyDescent="0.25">
      <c r="A12" s="19" t="s">
        <v>16</v>
      </c>
      <c r="B12" s="49"/>
      <c r="C12" s="49"/>
      <c r="D12" s="49"/>
      <c r="E12" s="49"/>
      <c r="F12" s="41" t="s">
        <v>22</v>
      </c>
      <c r="G12" s="41"/>
      <c r="H12" s="41"/>
      <c r="I12" s="31"/>
    </row>
    <row r="13" spans="1:9" x14ac:dyDescent="0.25">
      <c r="A13" s="20" t="s">
        <v>28</v>
      </c>
      <c r="B13" s="52" t="s">
        <v>29</v>
      </c>
      <c r="C13" s="52"/>
      <c r="D13" s="52"/>
      <c r="E13" s="52"/>
      <c r="F13" s="9"/>
      <c r="G13" s="9"/>
      <c r="H13" s="9"/>
      <c r="I13" s="8"/>
    </row>
    <row r="14" spans="1:9" x14ac:dyDescent="0.25">
      <c r="A14" s="19" t="s">
        <v>23</v>
      </c>
      <c r="B14" s="14"/>
      <c r="C14" s="17"/>
      <c r="D14" s="14"/>
      <c r="E14" s="41" t="s">
        <v>24</v>
      </c>
      <c r="F14" s="41"/>
      <c r="G14" s="50"/>
      <c r="H14" s="50"/>
      <c r="I14" s="50"/>
    </row>
    <row r="15" spans="1:9" ht="15" customHeight="1" x14ac:dyDescent="0.25">
      <c r="A15" s="21"/>
    </row>
    <row r="16" spans="1:9" ht="15" customHeight="1" x14ac:dyDescent="0.25">
      <c r="A16" s="22" t="s">
        <v>25</v>
      </c>
      <c r="B16" s="4"/>
      <c r="C16" s="51"/>
      <c r="D16" s="51"/>
      <c r="E16" s="51"/>
      <c r="F16" s="51"/>
      <c r="G16" s="51"/>
      <c r="H16" s="15" t="s">
        <v>26</v>
      </c>
      <c r="I16" s="31"/>
    </row>
    <row r="17" spans="1:12" ht="15" customHeight="1" x14ac:dyDescent="0.25">
      <c r="A17" s="21"/>
    </row>
    <row r="18" spans="1:12" x14ac:dyDescent="0.25">
      <c r="A18" s="19" t="s">
        <v>27</v>
      </c>
      <c r="B18" s="16"/>
      <c r="C18" s="53"/>
      <c r="D18" s="53"/>
      <c r="E18" s="4"/>
      <c r="F18" s="18" t="s">
        <v>31</v>
      </c>
      <c r="G18" s="50"/>
      <c r="H18" s="50"/>
      <c r="I18" s="50"/>
    </row>
    <row r="19" spans="1:12" x14ac:dyDescent="0.25">
      <c r="A19" s="21"/>
      <c r="B19" s="9"/>
      <c r="C19" s="9" t="s">
        <v>30</v>
      </c>
      <c r="D19" s="9"/>
      <c r="E19" s="9"/>
      <c r="G19" s="52" t="s">
        <v>17</v>
      </c>
      <c r="H19" s="52"/>
      <c r="I19" s="52"/>
    </row>
    <row r="20" spans="1:12" x14ac:dyDescent="0.25">
      <c r="A20" s="19" t="s">
        <v>18</v>
      </c>
      <c r="B20" s="31"/>
      <c r="C20" s="41" t="s">
        <v>19</v>
      </c>
      <c r="D20" s="41"/>
      <c r="E20" s="54"/>
      <c r="F20" s="54"/>
      <c r="G20" s="54"/>
      <c r="H20" s="15" t="s">
        <v>38</v>
      </c>
      <c r="I20" s="31"/>
    </row>
    <row r="21" spans="1:12" s="10" customFormat="1" x14ac:dyDescent="0.25">
      <c r="A21" s="23"/>
      <c r="B21" s="11"/>
      <c r="C21" s="12"/>
      <c r="D21" s="12"/>
      <c r="E21" s="13"/>
      <c r="F21" s="13"/>
      <c r="G21" s="13"/>
      <c r="H21" s="13"/>
      <c r="I21" s="13"/>
    </row>
    <row r="22" spans="1:12" ht="15" customHeight="1" x14ac:dyDescent="0.25">
      <c r="A22" s="22" t="s">
        <v>25</v>
      </c>
      <c r="B22" s="4"/>
      <c r="C22" s="51"/>
      <c r="D22" s="51"/>
      <c r="E22" s="51"/>
      <c r="F22" s="51"/>
      <c r="G22" s="51"/>
      <c r="H22" s="15" t="s">
        <v>39</v>
      </c>
      <c r="I22" s="31"/>
    </row>
    <row r="23" spans="1:12" ht="15" customHeight="1" x14ac:dyDescent="0.25"/>
    <row r="24" spans="1:12" ht="15" customHeight="1" x14ac:dyDescent="0.25">
      <c r="A24" s="21" t="s">
        <v>32</v>
      </c>
      <c r="B24" s="21"/>
      <c r="C24" s="21"/>
      <c r="D24" s="21"/>
      <c r="E24" s="21"/>
      <c r="F24" s="21"/>
      <c r="G24" s="21"/>
      <c r="H24" s="21"/>
      <c r="I24" s="21"/>
    </row>
    <row r="25" spans="1:12" x14ac:dyDescent="0.25">
      <c r="A25" s="24" t="str">
        <f>+RIGHT(I7,12)&amp;" - "&amp;I5</f>
        <v>S/03158/2026 -    “Adecuaciones en la UI de RTVE en Pontevedra"</v>
      </c>
      <c r="B25" s="25"/>
      <c r="C25" s="25"/>
      <c r="D25" s="25"/>
      <c r="E25" s="25"/>
      <c r="F25" s="25"/>
      <c r="G25" s="25"/>
      <c r="H25" s="25"/>
      <c r="I25" s="25"/>
    </row>
    <row r="26" spans="1:12" ht="15" customHeight="1" x14ac:dyDescent="0.25">
      <c r="A26" s="25"/>
      <c r="B26" s="25"/>
      <c r="C26" s="25"/>
      <c r="D26" s="25"/>
      <c r="E26" s="25"/>
      <c r="F26" s="25"/>
      <c r="G26" s="25"/>
      <c r="H26" s="25"/>
      <c r="I26" s="25"/>
    </row>
    <row r="27" spans="1:12" ht="56.25" customHeight="1" x14ac:dyDescent="0.25">
      <c r="A27" s="40" t="s">
        <v>33</v>
      </c>
      <c r="B27" s="40"/>
      <c r="C27" s="40"/>
      <c r="D27" s="40"/>
      <c r="E27" s="40"/>
      <c r="F27" s="40"/>
      <c r="G27" s="40"/>
      <c r="H27" s="40"/>
      <c r="I27" s="40"/>
    </row>
    <row r="28" spans="1:12" ht="15" customHeight="1" x14ac:dyDescent="0.25">
      <c r="A28" s="25"/>
      <c r="B28" s="25"/>
      <c r="C28" s="25"/>
      <c r="D28" s="25"/>
      <c r="E28" s="25"/>
      <c r="F28" s="25"/>
      <c r="G28" s="25"/>
      <c r="H28" s="25"/>
      <c r="I28" s="25"/>
    </row>
    <row r="29" spans="1:12" ht="15" customHeight="1" x14ac:dyDescent="0.25">
      <c r="A29" s="24" t="s">
        <v>34</v>
      </c>
      <c r="B29" s="25"/>
      <c r="C29" s="25"/>
      <c r="D29" s="25"/>
      <c r="E29" s="25"/>
      <c r="F29" s="25"/>
      <c r="G29" s="25"/>
      <c r="H29" s="25"/>
      <c r="I29" s="21"/>
    </row>
    <row r="30" spans="1:12" ht="15" customHeight="1" thickBot="1" x14ac:dyDescent="0.3">
      <c r="A30" s="2"/>
      <c r="B30" s="2"/>
      <c r="C30" s="2"/>
      <c r="D30" s="2"/>
      <c r="E30" s="2"/>
      <c r="F30" s="2"/>
      <c r="G30" s="2"/>
      <c r="H30" s="2"/>
    </row>
    <row r="31" spans="1:12" ht="15" customHeight="1" thickTop="1" x14ac:dyDescent="0.25">
      <c r="A31" s="2"/>
      <c r="B31" s="32" t="s">
        <v>35</v>
      </c>
      <c r="C31" s="33"/>
      <c r="D31" s="33"/>
      <c r="E31" s="33"/>
      <c r="F31" s="34"/>
      <c r="G31" s="38" t="s">
        <v>36</v>
      </c>
      <c r="H31" s="39"/>
      <c r="I31" s="2"/>
      <c r="J31" s="2"/>
      <c r="K31" s="2"/>
      <c r="L31" s="2"/>
    </row>
    <row r="32" spans="1:12" ht="15" customHeight="1" thickBot="1" x14ac:dyDescent="0.3">
      <c r="A32" s="2"/>
      <c r="B32" s="35"/>
      <c r="C32" s="36"/>
      <c r="D32" s="36"/>
      <c r="E32" s="36"/>
      <c r="F32" s="37"/>
      <c r="G32" s="38" t="s">
        <v>37</v>
      </c>
      <c r="H32" s="39"/>
      <c r="I32" s="2"/>
      <c r="J32" s="2"/>
      <c r="K32" s="2"/>
      <c r="L32" s="2"/>
    </row>
    <row r="33" spans="1:12" ht="30" customHeight="1" thickBot="1" x14ac:dyDescent="0.3">
      <c r="A33" s="2"/>
      <c r="B33" s="44" t="str">
        <f>+I5</f>
        <v xml:space="preserve">   “Adecuaciones en la UI de RTVE en Pontevedra"</v>
      </c>
      <c r="C33" s="44"/>
      <c r="D33" s="44"/>
      <c r="E33" s="44"/>
      <c r="F33" s="45"/>
      <c r="G33" s="42">
        <f>+IFERROR(IF(ISNUMBER('Anexo I Tabla Desglose Precio'!M133),IF('Anexo I Tabla Desglose Precio'!M133&lt;=21312.52,'Anexo I Tabla Desglose Precio'!M133,"ERROR: no debe superar 21.312,52"),"revisar desglose precio"),"desglose precio incompleto/incorrecto")</f>
        <v>830</v>
      </c>
      <c r="H33" s="43"/>
      <c r="I33" s="2"/>
      <c r="J33" s="2"/>
      <c r="K33" s="2"/>
      <c r="L33" s="2"/>
    </row>
    <row r="34" spans="1:12" ht="15" customHeight="1" x14ac:dyDescent="0.25">
      <c r="A34" s="2"/>
      <c r="B34" s="2"/>
      <c r="C34" s="2"/>
      <c r="D34" s="2"/>
      <c r="E34" s="2"/>
      <c r="F34" s="2"/>
      <c r="G34" s="2"/>
      <c r="H34" s="2"/>
    </row>
    <row r="35" spans="1:12" ht="15" customHeight="1" x14ac:dyDescent="0.25">
      <c r="A35" s="2"/>
      <c r="B35" s="2"/>
      <c r="C35" s="2"/>
      <c r="D35" s="2"/>
      <c r="E35" s="2"/>
      <c r="F35" s="2"/>
      <c r="G35" s="2"/>
      <c r="H35" s="2"/>
      <c r="I35" s="2"/>
    </row>
    <row r="36" spans="1:12" x14ac:dyDescent="0.25">
      <c r="A36" s="24" t="s">
        <v>20</v>
      </c>
      <c r="B36" s="2"/>
      <c r="C36" s="2"/>
      <c r="D36" s="2"/>
      <c r="E36" s="2"/>
      <c r="F36" s="2"/>
      <c r="G36" s="2"/>
      <c r="H36" s="2"/>
      <c r="I36" s="2"/>
    </row>
    <row r="37" spans="1:12" ht="8.1" customHeight="1" x14ac:dyDescent="0.25">
      <c r="A37" s="2"/>
      <c r="B37" s="2"/>
      <c r="C37" s="2"/>
      <c r="D37" s="2"/>
      <c r="E37" s="2"/>
      <c r="F37" s="2"/>
      <c r="G37" s="2"/>
      <c r="H37" s="2"/>
      <c r="I37" s="2"/>
    </row>
    <row r="42" spans="1:12" x14ac:dyDescent="0.25">
      <c r="B42" s="46" t="s">
        <v>21</v>
      </c>
      <c r="C42" s="46"/>
      <c r="D42" s="46"/>
      <c r="E42" s="46"/>
      <c r="F42" s="46"/>
      <c r="G42" s="46"/>
    </row>
  </sheetData>
  <sheetProtection algorithmName="SHA-512" hashValue="RqvL5qC7Edp9KHjaoB6cNN+VLGDza+MqeNU6r3hEzNHlL2ZFHIizAAlJAkDUguuaOIrrsmJsqGClEmlmz3sL2Q==" saltValue="Z4wNomQO38bzZhC34X5RpA==" spinCount="100000" sheet="1" objects="1" scenarios="1" selectLockedCells="1"/>
  <mergeCells count="21">
    <mergeCell ref="G33:H33"/>
    <mergeCell ref="B33:F33"/>
    <mergeCell ref="B42:G42"/>
    <mergeCell ref="A2:I2"/>
    <mergeCell ref="A9:I9"/>
    <mergeCell ref="B12:E12"/>
    <mergeCell ref="F12:H12"/>
    <mergeCell ref="E14:F14"/>
    <mergeCell ref="G14:I14"/>
    <mergeCell ref="C16:G16"/>
    <mergeCell ref="B13:E13"/>
    <mergeCell ref="C18:D18"/>
    <mergeCell ref="G18:I18"/>
    <mergeCell ref="G19:I19"/>
    <mergeCell ref="E20:G20"/>
    <mergeCell ref="C22:G22"/>
    <mergeCell ref="B31:F32"/>
    <mergeCell ref="G31:H31"/>
    <mergeCell ref="G32:H32"/>
    <mergeCell ref="A27:I27"/>
    <mergeCell ref="C20:D20"/>
  </mergeCells>
  <printOptions horizontalCentered="1"/>
  <pageMargins left="0.70866141732283472" right="0.51181102362204722" top="0.74803149606299213" bottom="0.74803149606299213" header="0.31496062992125984" footer="0.31496062992125984"/>
  <pageSetup paperSize="9" scale="8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B3AC45-3B2E-44EC-B964-C40942CE590A}">
  <sheetPr>
    <pageSetUpPr fitToPage="1"/>
  </sheetPr>
  <dimension ref="A1:M142"/>
  <sheetViews>
    <sheetView zoomScale="130" zoomScaleNormal="130" workbookViewId="0">
      <pane ySplit="6" topLeftCell="A7" activePane="bottomLeft" state="frozen"/>
      <selection pane="bottomLeft" activeCell="L7" sqref="L7"/>
    </sheetView>
  </sheetViews>
  <sheetFormatPr baseColWidth="10" defaultRowHeight="15" x14ac:dyDescent="0.25"/>
  <cols>
    <col min="1" max="1" width="6.7109375" style="1" bestFit="1" customWidth="1"/>
    <col min="2" max="2" width="7.42578125" style="1" customWidth="1"/>
    <col min="3" max="3" width="3.5703125" style="1" bestFit="1" customWidth="1"/>
    <col min="4" max="4" width="48.85546875" style="1" customWidth="1"/>
    <col min="5" max="5" width="17" style="1" bestFit="1" customWidth="1"/>
    <col min="6" max="6" width="8.5703125" style="1" bestFit="1" customWidth="1"/>
    <col min="7" max="7" width="8.42578125" style="1" customWidth="1"/>
    <col min="8" max="8" width="7.7109375" style="1" bestFit="1" customWidth="1"/>
    <col min="9" max="9" width="10.85546875" style="1" customWidth="1"/>
    <col min="10" max="10" width="12" style="1" bestFit="1" customWidth="1"/>
    <col min="11" max="16384" width="11.42578125" style="1"/>
  </cols>
  <sheetData>
    <row r="1" spans="1:13" ht="73.5" customHeight="1" thickBot="1" x14ac:dyDescent="0.3">
      <c r="A1" s="55" t="s">
        <v>13</v>
      </c>
      <c r="B1" s="56"/>
      <c r="C1" s="56"/>
      <c r="D1" s="56"/>
      <c r="E1" s="56"/>
      <c r="F1" s="56"/>
      <c r="G1" s="56"/>
      <c r="H1" s="56"/>
      <c r="I1" s="56"/>
      <c r="J1" s="57"/>
    </row>
    <row r="2" spans="1:13" ht="60" customHeight="1" x14ac:dyDescent="0.25">
      <c r="A2" s="58" t="s">
        <v>40</v>
      </c>
      <c r="B2" s="58"/>
      <c r="C2" s="58"/>
      <c r="D2" s="58"/>
      <c r="E2" s="58"/>
      <c r="F2" s="58"/>
      <c r="G2" s="58"/>
      <c r="H2" s="58"/>
      <c r="I2" s="58"/>
      <c r="J2" s="58"/>
    </row>
    <row r="3" spans="1:13" x14ac:dyDescent="0.25">
      <c r="A3" s="26"/>
      <c r="B3" s="26"/>
      <c r="C3" s="26"/>
      <c r="D3" s="26"/>
      <c r="E3" s="26"/>
      <c r="F3" s="26"/>
      <c r="G3" s="26"/>
      <c r="H3" s="26"/>
      <c r="I3" s="26"/>
      <c r="J3" s="26"/>
    </row>
    <row r="4" spans="1:13" x14ac:dyDescent="0.25">
      <c r="A4" s="27" t="s">
        <v>163</v>
      </c>
      <c r="B4" s="26"/>
      <c r="C4" s="26"/>
      <c r="D4" s="26"/>
      <c r="E4" s="26"/>
      <c r="F4" s="26"/>
      <c r="G4" s="26"/>
      <c r="H4" s="26"/>
      <c r="I4" s="26"/>
      <c r="J4" s="26"/>
    </row>
    <row r="5" spans="1:13" x14ac:dyDescent="0.25">
      <c r="A5" s="3" t="s">
        <v>0</v>
      </c>
      <c r="B5" s="3" t="s">
        <v>1</v>
      </c>
      <c r="C5" s="3" t="s">
        <v>2</v>
      </c>
      <c r="D5" s="67" t="s">
        <v>3</v>
      </c>
      <c r="E5" s="3" t="s">
        <v>41</v>
      </c>
      <c r="F5" s="3" t="s">
        <v>58</v>
      </c>
      <c r="G5" s="3" t="s">
        <v>59</v>
      </c>
      <c r="H5" s="3" t="s">
        <v>60</v>
      </c>
      <c r="I5" s="3" t="s">
        <v>61</v>
      </c>
      <c r="J5" s="3" t="s">
        <v>4</v>
      </c>
      <c r="K5" s="3" t="s">
        <v>5</v>
      </c>
      <c r="L5" s="3" t="s">
        <v>6</v>
      </c>
      <c r="M5" s="3" t="s">
        <v>167</v>
      </c>
    </row>
    <row r="6" spans="1:13" x14ac:dyDescent="0.25">
      <c r="A6" s="68" t="s">
        <v>42</v>
      </c>
      <c r="B6" s="68" t="s">
        <v>7</v>
      </c>
      <c r="C6" s="68" t="s">
        <v>9</v>
      </c>
      <c r="D6" s="68" t="s">
        <v>70</v>
      </c>
      <c r="E6" s="69"/>
      <c r="F6" s="69"/>
      <c r="G6" s="69"/>
      <c r="H6" s="69"/>
      <c r="I6" s="69"/>
      <c r="J6" s="69"/>
      <c r="K6" s="70"/>
      <c r="L6" s="71"/>
      <c r="M6" s="71"/>
    </row>
    <row r="7" spans="1:13" x14ac:dyDescent="0.25">
      <c r="A7" s="72" t="s">
        <v>43</v>
      </c>
      <c r="B7" s="73" t="s">
        <v>8</v>
      </c>
      <c r="C7" s="73" t="s">
        <v>62</v>
      </c>
      <c r="D7" s="73" t="s">
        <v>63</v>
      </c>
      <c r="E7" s="74"/>
      <c r="F7" s="74"/>
      <c r="G7" s="74"/>
      <c r="H7" s="74"/>
      <c r="I7" s="74"/>
      <c r="J7" s="74"/>
      <c r="K7" s="75">
        <f>SUM(J9:J12)</f>
        <v>46.94</v>
      </c>
      <c r="L7" s="30"/>
      <c r="M7" s="28">
        <f>+ROUND(TRUNC(K7,2)*TRUNC(L7,2),2)</f>
        <v>0</v>
      </c>
    </row>
    <row r="8" spans="1:13" ht="207" customHeight="1" x14ac:dyDescent="0.25">
      <c r="A8" s="74"/>
      <c r="B8" s="74"/>
      <c r="C8" s="74"/>
      <c r="D8" s="73" t="s">
        <v>64</v>
      </c>
      <c r="E8" s="74"/>
      <c r="F8" s="74"/>
      <c r="G8" s="74"/>
      <c r="H8" s="74"/>
      <c r="I8" s="74"/>
      <c r="J8" s="74"/>
      <c r="K8" s="74"/>
      <c r="L8" s="74"/>
      <c r="M8" s="74"/>
    </row>
    <row r="9" spans="1:13" x14ac:dyDescent="0.25">
      <c r="A9" s="74"/>
      <c r="B9" s="74"/>
      <c r="C9" s="74"/>
      <c r="D9" s="74"/>
      <c r="E9" s="73" t="s">
        <v>65</v>
      </c>
      <c r="F9" s="76">
        <v>23.94</v>
      </c>
      <c r="G9" s="75">
        <v>0</v>
      </c>
      <c r="H9" s="75">
        <v>0</v>
      </c>
      <c r="I9" s="75">
        <v>0</v>
      </c>
      <c r="J9" s="75">
        <f>OR(F9&lt;&gt;0,G9&lt;&gt;0,H9&lt;&gt;0,I9&lt;&gt;0)*(F9 + (F9 = 0))*(G9 + (G9 = 0))*(H9 + (H9 = 0))*(I9 + (I9 = 0))</f>
        <v>23.94</v>
      </c>
      <c r="K9" s="74"/>
      <c r="L9" s="74"/>
      <c r="M9" s="74"/>
    </row>
    <row r="10" spans="1:13" x14ac:dyDescent="0.25">
      <c r="A10" s="74"/>
      <c r="B10" s="74"/>
      <c r="C10" s="74"/>
      <c r="D10" s="74"/>
      <c r="E10" s="73" t="s">
        <v>66</v>
      </c>
      <c r="F10" s="76">
        <v>11</v>
      </c>
      <c r="G10" s="75">
        <v>0</v>
      </c>
      <c r="H10" s="75">
        <v>0</v>
      </c>
      <c r="I10" s="75">
        <v>0</v>
      </c>
      <c r="J10" s="75">
        <f>OR(F10&lt;&gt;0,G10&lt;&gt;0,H10&lt;&gt;0,I10&lt;&gt;0)*(F10 + (F10 = 0))*(G10 + (G10 = 0))*(H10 + (H10 = 0))*(I10 + (I10 = 0))</f>
        <v>11</v>
      </c>
      <c r="K10" s="74"/>
      <c r="L10" s="74"/>
      <c r="M10" s="74"/>
    </row>
    <row r="11" spans="1:13" x14ac:dyDescent="0.25">
      <c r="A11" s="74"/>
      <c r="B11" s="74"/>
      <c r="C11" s="74"/>
      <c r="D11" s="74"/>
      <c r="E11" s="73" t="s">
        <v>67</v>
      </c>
      <c r="F11" s="76">
        <v>7</v>
      </c>
      <c r="G11" s="75">
        <v>0</v>
      </c>
      <c r="H11" s="75">
        <v>0</v>
      </c>
      <c r="I11" s="75">
        <v>0</v>
      </c>
      <c r="J11" s="75">
        <f>OR(F11&lt;&gt;0,G11&lt;&gt;0,H11&lt;&gt;0,I11&lt;&gt;0)*(F11 + (F11 = 0))*(G11 + (G11 = 0))*(H11 + (H11 = 0))*(I11 + (I11 = 0))</f>
        <v>7</v>
      </c>
      <c r="K11" s="74"/>
      <c r="L11" s="74"/>
      <c r="M11" s="74"/>
    </row>
    <row r="12" spans="1:13" ht="22.5" x14ac:dyDescent="0.25">
      <c r="A12" s="74"/>
      <c r="B12" s="74"/>
      <c r="C12" s="74"/>
      <c r="D12" s="74"/>
      <c r="E12" s="73" t="s">
        <v>68</v>
      </c>
      <c r="F12" s="76">
        <v>5</v>
      </c>
      <c r="G12" s="75">
        <v>0</v>
      </c>
      <c r="H12" s="75">
        <v>0</v>
      </c>
      <c r="I12" s="75">
        <v>0</v>
      </c>
      <c r="J12" s="75">
        <f>OR(F12&lt;&gt;0,G12&lt;&gt;0,H12&lt;&gt;0,I12&lt;&gt;0)*(F12 + (F12 = 0))*(G12 + (G12 = 0))*(H12 + (H12 = 0))*(I12 + (I12 = 0))</f>
        <v>5</v>
      </c>
      <c r="K12" s="74"/>
      <c r="L12" s="74"/>
      <c r="M12" s="74"/>
    </row>
    <row r="13" spans="1:13" x14ac:dyDescent="0.25">
      <c r="A13" s="74"/>
      <c r="B13" s="74"/>
      <c r="C13" s="74"/>
      <c r="D13" s="74"/>
      <c r="E13" s="74"/>
      <c r="F13" s="74"/>
      <c r="G13" s="74"/>
      <c r="H13" s="74"/>
      <c r="I13" s="74"/>
      <c r="J13" s="77" t="s">
        <v>69</v>
      </c>
      <c r="K13" s="78"/>
      <c r="L13" s="75"/>
      <c r="M13" s="29">
        <f>M7</f>
        <v>0</v>
      </c>
    </row>
    <row r="14" spans="1:13" x14ac:dyDescent="0.25">
      <c r="A14" s="72" t="s">
        <v>44</v>
      </c>
      <c r="B14" s="73" t="s">
        <v>8</v>
      </c>
      <c r="C14" s="73" t="s">
        <v>62</v>
      </c>
      <c r="D14" s="73" t="s">
        <v>71</v>
      </c>
      <c r="E14" s="74"/>
      <c r="F14" s="74"/>
      <c r="G14" s="74"/>
      <c r="H14" s="74"/>
      <c r="I14" s="74"/>
      <c r="J14" s="74"/>
      <c r="K14" s="75">
        <f>SUM(J16:J19)</f>
        <v>46.94</v>
      </c>
      <c r="L14" s="30"/>
      <c r="M14" s="28">
        <f>+ROUND(TRUNC(K14,2)*TRUNC(L14,2),2)</f>
        <v>0</v>
      </c>
    </row>
    <row r="15" spans="1:13" ht="178.5" customHeight="1" x14ac:dyDescent="0.25">
      <c r="A15" s="74"/>
      <c r="B15" s="74"/>
      <c r="C15" s="74"/>
      <c r="D15" s="73" t="s">
        <v>72</v>
      </c>
      <c r="E15" s="74"/>
      <c r="F15" s="74"/>
      <c r="G15" s="74"/>
      <c r="H15" s="74"/>
      <c r="I15" s="74"/>
      <c r="J15" s="74"/>
      <c r="K15" s="74"/>
      <c r="L15" s="74"/>
      <c r="M15" s="74"/>
    </row>
    <row r="16" spans="1:13" x14ac:dyDescent="0.25">
      <c r="A16" s="74"/>
      <c r="B16" s="74"/>
      <c r="C16" s="74"/>
      <c r="D16" s="74"/>
      <c r="E16" s="73" t="s">
        <v>65</v>
      </c>
      <c r="F16" s="76">
        <v>23.94</v>
      </c>
      <c r="G16" s="75">
        <v>0</v>
      </c>
      <c r="H16" s="75">
        <v>0</v>
      </c>
      <c r="I16" s="75">
        <v>0</v>
      </c>
      <c r="J16" s="75">
        <f>OR(F16&lt;&gt;0,G16&lt;&gt;0,H16&lt;&gt;0,I16&lt;&gt;0)*(F16 + (F16 = 0))*(G16 + (G16 = 0))*(H16 + (H16 = 0))*(I16 + (I16 = 0))</f>
        <v>23.94</v>
      </c>
      <c r="K16" s="74"/>
      <c r="L16" s="74"/>
      <c r="M16" s="74"/>
    </row>
    <row r="17" spans="1:13" x14ac:dyDescent="0.25">
      <c r="A17" s="74"/>
      <c r="B17" s="74"/>
      <c r="C17" s="74"/>
      <c r="D17" s="74"/>
      <c r="E17" s="73" t="s">
        <v>66</v>
      </c>
      <c r="F17" s="76">
        <v>11</v>
      </c>
      <c r="G17" s="75">
        <v>0</v>
      </c>
      <c r="H17" s="75">
        <v>0</v>
      </c>
      <c r="I17" s="75">
        <v>0</v>
      </c>
      <c r="J17" s="75">
        <f>OR(F17&lt;&gt;0,G17&lt;&gt;0,H17&lt;&gt;0,I17&lt;&gt;0)*(F17 + (F17 = 0))*(G17 + (G17 = 0))*(H17 + (H17 = 0))*(I17 + (I17 = 0))</f>
        <v>11</v>
      </c>
      <c r="K17" s="74"/>
      <c r="L17" s="74"/>
      <c r="M17" s="74"/>
    </row>
    <row r="18" spans="1:13" x14ac:dyDescent="0.25">
      <c r="A18" s="74"/>
      <c r="B18" s="74"/>
      <c r="C18" s="74"/>
      <c r="D18" s="74"/>
      <c r="E18" s="73" t="s">
        <v>67</v>
      </c>
      <c r="F18" s="76">
        <v>7</v>
      </c>
      <c r="G18" s="75">
        <v>0</v>
      </c>
      <c r="H18" s="75">
        <v>0</v>
      </c>
      <c r="I18" s="75">
        <v>0</v>
      </c>
      <c r="J18" s="75">
        <f>OR(F18&lt;&gt;0,G18&lt;&gt;0,H18&lt;&gt;0,I18&lt;&gt;0)*(F18 + (F18 = 0))*(G18 + (G18 = 0))*(H18 + (H18 = 0))*(I18 + (I18 = 0))</f>
        <v>7</v>
      </c>
      <c r="K18" s="74"/>
      <c r="L18" s="74"/>
      <c r="M18" s="74"/>
    </row>
    <row r="19" spans="1:13" ht="22.5" x14ac:dyDescent="0.25">
      <c r="A19" s="74"/>
      <c r="B19" s="74"/>
      <c r="C19" s="74"/>
      <c r="D19" s="74"/>
      <c r="E19" s="73" t="s">
        <v>68</v>
      </c>
      <c r="F19" s="76">
        <v>5</v>
      </c>
      <c r="G19" s="75">
        <v>0</v>
      </c>
      <c r="H19" s="75">
        <v>0</v>
      </c>
      <c r="I19" s="75">
        <v>0</v>
      </c>
      <c r="J19" s="75">
        <f>OR(F19&lt;&gt;0,G19&lt;&gt;0,H19&lt;&gt;0,I19&lt;&gt;0)*(F19 + (F19 = 0))*(G19 + (G19 = 0))*(H19 + (H19 = 0))*(I19 + (I19 = 0))</f>
        <v>5</v>
      </c>
      <c r="K19" s="74"/>
      <c r="L19" s="74"/>
      <c r="M19" s="74"/>
    </row>
    <row r="20" spans="1:13" x14ac:dyDescent="0.25">
      <c r="A20" s="74"/>
      <c r="B20" s="74"/>
      <c r="C20" s="74"/>
      <c r="D20" s="74"/>
      <c r="E20" s="74"/>
      <c r="F20" s="74"/>
      <c r="G20" s="74"/>
      <c r="H20" s="74"/>
      <c r="I20" s="74"/>
      <c r="J20" s="77" t="s">
        <v>86</v>
      </c>
      <c r="K20" s="78"/>
      <c r="L20" s="75"/>
      <c r="M20" s="29">
        <f>M14</f>
        <v>0</v>
      </c>
    </row>
    <row r="21" spans="1:13" x14ac:dyDescent="0.25">
      <c r="A21" s="72" t="s">
        <v>45</v>
      </c>
      <c r="B21" s="73" t="s">
        <v>8</v>
      </c>
      <c r="C21" s="73" t="s">
        <v>74</v>
      </c>
      <c r="D21" s="73" t="s">
        <v>75</v>
      </c>
      <c r="E21" s="74"/>
      <c r="F21" s="74"/>
      <c r="G21" s="74"/>
      <c r="H21" s="74"/>
      <c r="I21" s="74"/>
      <c r="J21" s="74"/>
      <c r="K21" s="75">
        <v>53</v>
      </c>
      <c r="L21" s="30"/>
      <c r="M21" s="28">
        <f>+ROUND(TRUNC(K21,2)*TRUNC(L21,2),2)</f>
        <v>0</v>
      </c>
    </row>
    <row r="22" spans="1:13" ht="75.75" customHeight="1" x14ac:dyDescent="0.25">
      <c r="A22" s="74"/>
      <c r="B22" s="74"/>
      <c r="C22" s="74"/>
      <c r="D22" s="73" t="s">
        <v>76</v>
      </c>
      <c r="E22" s="74"/>
      <c r="F22" s="74"/>
      <c r="G22" s="74"/>
      <c r="H22" s="74"/>
      <c r="I22" s="74"/>
      <c r="J22" s="74"/>
      <c r="K22" s="74"/>
      <c r="L22" s="74"/>
      <c r="M22" s="74"/>
    </row>
    <row r="23" spans="1:13" s="79" customFormat="1" x14ac:dyDescent="0.25">
      <c r="A23" s="74"/>
      <c r="B23" s="74"/>
      <c r="C23" s="74"/>
      <c r="D23" s="74"/>
      <c r="E23" s="73" t="s">
        <v>77</v>
      </c>
      <c r="F23" s="76">
        <v>4</v>
      </c>
      <c r="G23" s="75">
        <v>0</v>
      </c>
      <c r="H23" s="75">
        <v>0</v>
      </c>
      <c r="I23" s="75">
        <v>0</v>
      </c>
      <c r="J23" s="75">
        <f t="shared" ref="J23:J30" si="0">OR(F23&lt;&gt;0,G23&lt;&gt;0,H23&lt;&gt;0,I23&lt;&gt;0)*(F23 + (F23 = 0))*(G23 + (G23 = 0))*(H23 + (H23 = 0))*(I23 + (I23 = 0))</f>
        <v>4</v>
      </c>
      <c r="K23" s="74"/>
      <c r="L23" s="74"/>
      <c r="M23" s="74"/>
    </row>
    <row r="24" spans="1:13" s="79" customFormat="1" x14ac:dyDescent="0.25">
      <c r="A24" s="74"/>
      <c r="B24" s="74"/>
      <c r="C24" s="74"/>
      <c r="D24" s="74"/>
      <c r="E24" s="73" t="s">
        <v>78</v>
      </c>
      <c r="F24" s="76">
        <v>3</v>
      </c>
      <c r="G24" s="75">
        <v>0</v>
      </c>
      <c r="H24" s="75">
        <v>0</v>
      </c>
      <c r="I24" s="75">
        <v>0</v>
      </c>
      <c r="J24" s="75">
        <f t="shared" si="0"/>
        <v>3</v>
      </c>
      <c r="K24" s="74"/>
      <c r="L24" s="74"/>
      <c r="M24" s="74"/>
    </row>
    <row r="25" spans="1:13" s="79" customFormat="1" x14ac:dyDescent="0.25">
      <c r="A25" s="74"/>
      <c r="B25" s="74"/>
      <c r="C25" s="74"/>
      <c r="D25" s="74"/>
      <c r="E25" s="73" t="s">
        <v>79</v>
      </c>
      <c r="F25" s="76">
        <v>2</v>
      </c>
      <c r="G25" s="75">
        <v>0</v>
      </c>
      <c r="H25" s="75">
        <v>0</v>
      </c>
      <c r="I25" s="75">
        <v>0</v>
      </c>
      <c r="J25" s="75">
        <f t="shared" si="0"/>
        <v>2</v>
      </c>
      <c r="K25" s="74"/>
      <c r="L25" s="74"/>
      <c r="M25" s="74"/>
    </row>
    <row r="26" spans="1:13" s="79" customFormat="1" x14ac:dyDescent="0.25">
      <c r="A26" s="74"/>
      <c r="B26" s="74"/>
      <c r="C26" s="74"/>
      <c r="D26" s="74"/>
      <c r="E26" s="73" t="s">
        <v>80</v>
      </c>
      <c r="F26" s="76">
        <v>12</v>
      </c>
      <c r="G26" s="75">
        <v>0</v>
      </c>
      <c r="H26" s="75">
        <v>0</v>
      </c>
      <c r="I26" s="75">
        <v>0</v>
      </c>
      <c r="J26" s="75">
        <f t="shared" si="0"/>
        <v>12</v>
      </c>
      <c r="K26" s="74"/>
      <c r="L26" s="74"/>
      <c r="M26" s="74"/>
    </row>
    <row r="27" spans="1:13" s="79" customFormat="1" x14ac:dyDescent="0.25">
      <c r="A27" s="74"/>
      <c r="B27" s="74"/>
      <c r="C27" s="74"/>
      <c r="D27" s="74"/>
      <c r="E27" s="73" t="s">
        <v>81</v>
      </c>
      <c r="F27" s="76">
        <v>4</v>
      </c>
      <c r="G27" s="75">
        <v>0</v>
      </c>
      <c r="H27" s="75">
        <v>0</v>
      </c>
      <c r="I27" s="75">
        <v>0</v>
      </c>
      <c r="J27" s="75">
        <f t="shared" si="0"/>
        <v>4</v>
      </c>
      <c r="K27" s="74"/>
      <c r="L27" s="74"/>
      <c r="M27" s="74"/>
    </row>
    <row r="28" spans="1:13" s="79" customFormat="1" x14ac:dyDescent="0.25">
      <c r="A28" s="74"/>
      <c r="B28" s="74"/>
      <c r="C28" s="74"/>
      <c r="D28" s="74"/>
      <c r="E28" s="73" t="s">
        <v>82</v>
      </c>
      <c r="F28" s="76">
        <v>6</v>
      </c>
      <c r="G28" s="75">
        <v>0</v>
      </c>
      <c r="H28" s="75">
        <v>0</v>
      </c>
      <c r="I28" s="75">
        <v>0</v>
      </c>
      <c r="J28" s="75">
        <f t="shared" si="0"/>
        <v>6</v>
      </c>
      <c r="K28" s="74"/>
      <c r="L28" s="74"/>
      <c r="M28" s="74"/>
    </row>
    <row r="29" spans="1:13" s="79" customFormat="1" x14ac:dyDescent="0.25">
      <c r="A29" s="74"/>
      <c r="B29" s="74"/>
      <c r="C29" s="74"/>
      <c r="D29" s="74"/>
      <c r="E29" s="73" t="s">
        <v>83</v>
      </c>
      <c r="F29" s="76">
        <v>4</v>
      </c>
      <c r="G29" s="75">
        <v>0</v>
      </c>
      <c r="H29" s="75">
        <v>0</v>
      </c>
      <c r="I29" s="75">
        <v>0</v>
      </c>
      <c r="J29" s="75">
        <f t="shared" si="0"/>
        <v>4</v>
      </c>
      <c r="K29" s="74"/>
      <c r="L29" s="74"/>
      <c r="M29" s="74"/>
    </row>
    <row r="30" spans="1:13" s="79" customFormat="1" x14ac:dyDescent="0.25">
      <c r="A30" s="74"/>
      <c r="B30" s="74"/>
      <c r="C30" s="74"/>
      <c r="D30" s="74"/>
      <c r="E30" s="73" t="s">
        <v>84</v>
      </c>
      <c r="F30" s="76">
        <v>18</v>
      </c>
      <c r="G30" s="75">
        <v>0</v>
      </c>
      <c r="H30" s="75">
        <v>0</v>
      </c>
      <c r="I30" s="75">
        <v>0</v>
      </c>
      <c r="J30" s="75">
        <f t="shared" si="0"/>
        <v>18</v>
      </c>
      <c r="K30" s="74"/>
      <c r="L30" s="74"/>
      <c r="M30" s="74"/>
    </row>
    <row r="31" spans="1:13" s="79" customFormat="1" x14ac:dyDescent="0.25">
      <c r="A31" s="74"/>
      <c r="B31" s="74"/>
      <c r="C31" s="74"/>
      <c r="D31" s="74"/>
      <c r="E31" s="74"/>
      <c r="F31" s="74"/>
      <c r="G31" s="74"/>
      <c r="H31" s="74"/>
      <c r="I31" s="74"/>
      <c r="J31" s="77" t="s">
        <v>85</v>
      </c>
      <c r="K31" s="78"/>
      <c r="L31" s="75"/>
      <c r="M31" s="29">
        <f>M21</f>
        <v>0</v>
      </c>
    </row>
    <row r="32" spans="1:13" s="79" customFormat="1" x14ac:dyDescent="0.25">
      <c r="A32" s="74"/>
      <c r="B32" s="74"/>
      <c r="C32" s="74"/>
      <c r="D32" s="74"/>
      <c r="E32" s="74"/>
      <c r="F32" s="74"/>
      <c r="G32" s="74"/>
      <c r="H32" s="74"/>
      <c r="I32" s="74"/>
      <c r="J32" s="77" t="s">
        <v>47</v>
      </c>
      <c r="K32" s="80"/>
      <c r="L32" s="78"/>
      <c r="M32" s="29">
        <f>SUM(M13+M20+M31)</f>
        <v>0</v>
      </c>
    </row>
    <row r="33" spans="1:13" x14ac:dyDescent="0.25">
      <c r="A33" s="68" t="s">
        <v>48</v>
      </c>
      <c r="B33" s="68" t="s">
        <v>7</v>
      </c>
      <c r="C33" s="68" t="s">
        <v>9</v>
      </c>
      <c r="D33" s="68" t="s">
        <v>87</v>
      </c>
      <c r="E33" s="69"/>
      <c r="F33" s="69"/>
      <c r="G33" s="69"/>
      <c r="H33" s="69"/>
      <c r="I33" s="69"/>
      <c r="J33" s="69"/>
      <c r="K33" s="70"/>
      <c r="L33" s="71"/>
      <c r="M33" s="71"/>
    </row>
    <row r="34" spans="1:13" x14ac:dyDescent="0.25">
      <c r="A34" s="72" t="s">
        <v>49</v>
      </c>
      <c r="B34" s="73" t="s">
        <v>8</v>
      </c>
      <c r="C34" s="73" t="s">
        <v>62</v>
      </c>
      <c r="D34" s="73" t="s">
        <v>88</v>
      </c>
      <c r="E34" s="74"/>
      <c r="F34" s="74"/>
      <c r="G34" s="74"/>
      <c r="H34" s="74"/>
      <c r="I34" s="74"/>
      <c r="J34" s="74"/>
      <c r="K34" s="75">
        <f>SUM(J36:J38)</f>
        <v>23</v>
      </c>
      <c r="L34" s="30"/>
      <c r="M34" s="28">
        <f>+ROUND(TRUNC(K34,2)*TRUNC(L34,2),2)</f>
        <v>0</v>
      </c>
    </row>
    <row r="35" spans="1:13" ht="40.5" customHeight="1" x14ac:dyDescent="0.25">
      <c r="A35" s="74"/>
      <c r="B35" s="74"/>
      <c r="C35" s="74"/>
      <c r="D35" s="73" t="s">
        <v>89</v>
      </c>
      <c r="E35" s="74"/>
      <c r="F35" s="74"/>
      <c r="G35" s="74"/>
      <c r="H35" s="74"/>
      <c r="I35" s="74"/>
      <c r="J35" s="74"/>
      <c r="K35" s="74"/>
      <c r="L35" s="74"/>
      <c r="M35" s="74"/>
    </row>
    <row r="36" spans="1:13" x14ac:dyDescent="0.25">
      <c r="A36" s="74"/>
      <c r="B36" s="74"/>
      <c r="C36" s="74"/>
      <c r="D36" s="74"/>
      <c r="E36" s="73" t="s">
        <v>66</v>
      </c>
      <c r="F36" s="76">
        <v>11</v>
      </c>
      <c r="G36" s="75">
        <v>0</v>
      </c>
      <c r="H36" s="75">
        <v>0</v>
      </c>
      <c r="I36" s="75">
        <v>0</v>
      </c>
      <c r="J36" s="75">
        <f>OR(F36&lt;&gt;0,G36&lt;&gt;0,H36&lt;&gt;0,I36&lt;&gt;0)*(F36 + (F36 = 0))*(G36 + (G36 = 0))*(H36 + (H36 = 0))*(I36 + (I36 = 0))</f>
        <v>11</v>
      </c>
      <c r="K36" s="74"/>
      <c r="L36" s="74"/>
      <c r="M36" s="74"/>
    </row>
    <row r="37" spans="1:13" x14ac:dyDescent="0.25">
      <c r="A37" s="74"/>
      <c r="B37" s="74"/>
      <c r="C37" s="74"/>
      <c r="D37" s="74"/>
      <c r="E37" s="73" t="s">
        <v>67</v>
      </c>
      <c r="F37" s="76">
        <v>7</v>
      </c>
      <c r="G37" s="75">
        <v>0</v>
      </c>
      <c r="H37" s="75">
        <v>0</v>
      </c>
      <c r="I37" s="75">
        <v>0</v>
      </c>
      <c r="J37" s="75">
        <f>OR(F37&lt;&gt;0,G37&lt;&gt;0,H37&lt;&gt;0,I37&lt;&gt;0)*(F37 + (F37 = 0))*(G37 + (G37 = 0))*(H37 + (H37 = 0))*(I37 + (I37 = 0))</f>
        <v>7</v>
      </c>
      <c r="K37" s="74"/>
      <c r="L37" s="74"/>
      <c r="M37" s="74"/>
    </row>
    <row r="38" spans="1:13" ht="22.5" x14ac:dyDescent="0.25">
      <c r="A38" s="74"/>
      <c r="B38" s="74"/>
      <c r="C38" s="74"/>
      <c r="D38" s="74"/>
      <c r="E38" s="73" t="s">
        <v>68</v>
      </c>
      <c r="F38" s="76">
        <v>5</v>
      </c>
      <c r="G38" s="75">
        <v>0</v>
      </c>
      <c r="H38" s="75">
        <v>0</v>
      </c>
      <c r="I38" s="75">
        <v>0</v>
      </c>
      <c r="J38" s="75">
        <f>OR(F38&lt;&gt;0,G38&lt;&gt;0,H38&lt;&gt;0,I38&lt;&gt;0)*(F38 + (F38 = 0))*(G38 + (G38 = 0))*(H38 + (H38 = 0))*(I38 + (I38 = 0))</f>
        <v>5</v>
      </c>
      <c r="K38" s="74"/>
      <c r="L38" s="74"/>
      <c r="M38" s="74"/>
    </row>
    <row r="39" spans="1:13" x14ac:dyDescent="0.25">
      <c r="A39" s="74"/>
      <c r="B39" s="74"/>
      <c r="C39" s="74"/>
      <c r="D39" s="74"/>
      <c r="E39" s="74"/>
      <c r="F39" s="74"/>
      <c r="G39" s="74"/>
      <c r="H39" s="74"/>
      <c r="I39" s="74"/>
      <c r="J39" s="77" t="s">
        <v>73</v>
      </c>
      <c r="K39" s="78"/>
      <c r="L39" s="75"/>
      <c r="M39" s="29">
        <f>M34</f>
        <v>0</v>
      </c>
    </row>
    <row r="40" spans="1:13" ht="22.5" x14ac:dyDescent="0.25">
      <c r="A40" s="72" t="s">
        <v>91</v>
      </c>
      <c r="B40" s="73" t="s">
        <v>8</v>
      </c>
      <c r="C40" s="73" t="s">
        <v>62</v>
      </c>
      <c r="D40" s="73" t="s">
        <v>90</v>
      </c>
      <c r="E40" s="74"/>
      <c r="F40" s="74"/>
      <c r="G40" s="74"/>
      <c r="H40" s="74"/>
      <c r="I40" s="74"/>
      <c r="J40" s="74"/>
      <c r="K40" s="75">
        <f>SUM(J42)</f>
        <v>23.94</v>
      </c>
      <c r="L40" s="30"/>
      <c r="M40" s="28">
        <f>+ROUND(TRUNC(K40,2)*TRUNC(L40,2),2)</f>
        <v>0</v>
      </c>
    </row>
    <row r="41" spans="1:13" ht="116.25" customHeight="1" x14ac:dyDescent="0.25">
      <c r="A41" s="74"/>
      <c r="B41" s="74"/>
      <c r="C41" s="74"/>
      <c r="D41" s="73" t="s">
        <v>92</v>
      </c>
      <c r="E41" s="74"/>
      <c r="F41" s="74"/>
      <c r="G41" s="74"/>
      <c r="H41" s="74"/>
      <c r="I41" s="74"/>
      <c r="J41" s="74"/>
      <c r="K41" s="74"/>
      <c r="L41" s="74"/>
      <c r="M41" s="74"/>
    </row>
    <row r="42" spans="1:13" x14ac:dyDescent="0.25">
      <c r="A42" s="74"/>
      <c r="B42" s="74"/>
      <c r="C42" s="74"/>
      <c r="D42" s="74"/>
      <c r="E42" s="73" t="s">
        <v>93</v>
      </c>
      <c r="F42" s="76">
        <v>23.94</v>
      </c>
      <c r="G42" s="75">
        <v>0</v>
      </c>
      <c r="H42" s="75">
        <v>0</v>
      </c>
      <c r="I42" s="75">
        <v>0</v>
      </c>
      <c r="J42" s="75">
        <f>OR(F42&lt;&gt;0,G42&lt;&gt;0,H42&lt;&gt;0,I42&lt;&gt;0)*(F42 + (F42 = 0))*(G42 + (G42 = 0))*(H42 + (H42 = 0))*(I42 + (I42 = 0))</f>
        <v>23.94</v>
      </c>
      <c r="K42" s="74"/>
      <c r="L42" s="74"/>
      <c r="M42" s="74"/>
    </row>
    <row r="43" spans="1:13" x14ac:dyDescent="0.25">
      <c r="A43" s="74"/>
      <c r="B43" s="74"/>
      <c r="C43" s="74"/>
      <c r="D43" s="74"/>
      <c r="E43" s="74"/>
      <c r="F43" s="74"/>
      <c r="G43" s="74"/>
      <c r="H43" s="74"/>
      <c r="I43" s="74"/>
      <c r="J43" s="77" t="s">
        <v>94</v>
      </c>
      <c r="K43" s="78"/>
      <c r="L43" s="75"/>
      <c r="M43" s="29">
        <f>M40</f>
        <v>0</v>
      </c>
    </row>
    <row r="44" spans="1:13" x14ac:dyDescent="0.25">
      <c r="A44" s="72" t="s">
        <v>96</v>
      </c>
      <c r="B44" s="73" t="s">
        <v>8</v>
      </c>
      <c r="C44" s="73" t="s">
        <v>62</v>
      </c>
      <c r="D44" s="73" t="s">
        <v>95</v>
      </c>
      <c r="E44" s="74"/>
      <c r="F44" s="74"/>
      <c r="G44" s="74"/>
      <c r="H44" s="74"/>
      <c r="I44" s="74"/>
      <c r="J44" s="74"/>
      <c r="K44" s="75">
        <f>SUM(J46:J61)</f>
        <v>244.14</v>
      </c>
      <c r="L44" s="30"/>
      <c r="M44" s="28">
        <f>+ROUND(TRUNC(K44,2)*TRUNC(L44,2),2)</f>
        <v>0</v>
      </c>
    </row>
    <row r="45" spans="1:13" ht="72" customHeight="1" x14ac:dyDescent="0.25">
      <c r="A45" s="74"/>
      <c r="B45" s="74"/>
      <c r="C45" s="74"/>
      <c r="D45" s="73" t="s">
        <v>97</v>
      </c>
      <c r="E45" s="74"/>
      <c r="F45" s="74"/>
      <c r="G45" s="74"/>
      <c r="H45" s="74"/>
      <c r="I45" s="74"/>
      <c r="J45" s="74"/>
      <c r="K45" s="74"/>
      <c r="L45" s="74"/>
      <c r="M45" s="74"/>
    </row>
    <row r="46" spans="1:13" x14ac:dyDescent="0.25">
      <c r="A46" s="74"/>
      <c r="B46" s="74"/>
      <c r="C46" s="74"/>
      <c r="D46" s="74"/>
      <c r="E46" s="73" t="s">
        <v>98</v>
      </c>
      <c r="F46" s="76">
        <v>16.440000000000001</v>
      </c>
      <c r="G46" s="75">
        <v>0</v>
      </c>
      <c r="H46" s="75">
        <v>0</v>
      </c>
      <c r="I46" s="75">
        <v>0</v>
      </c>
      <c r="J46" s="75">
        <f t="shared" ref="J46:J61" si="1">OR(F46&lt;&gt;0,G46&lt;&gt;0,H46&lt;&gt;0,I46&lt;&gt;0)*(F46 + (F46 = 0))*(G46 + (G46 = 0))*(H46 + (H46 = 0))*(I46 + (I46 = 0))</f>
        <v>16.440000000000001</v>
      </c>
      <c r="K46" s="74"/>
      <c r="L46" s="74"/>
      <c r="M46" s="74"/>
    </row>
    <row r="47" spans="1:13" x14ac:dyDescent="0.25">
      <c r="A47" s="74"/>
      <c r="B47" s="74"/>
      <c r="C47" s="74"/>
      <c r="D47" s="74"/>
      <c r="E47" s="73" t="s">
        <v>99</v>
      </c>
      <c r="F47" s="76">
        <v>13.69</v>
      </c>
      <c r="G47" s="75">
        <v>0</v>
      </c>
      <c r="H47" s="75">
        <v>0</v>
      </c>
      <c r="I47" s="75">
        <v>0</v>
      </c>
      <c r="J47" s="75">
        <f t="shared" si="1"/>
        <v>13.69</v>
      </c>
      <c r="K47" s="74"/>
      <c r="L47" s="74"/>
      <c r="M47" s="74"/>
    </row>
    <row r="48" spans="1:13" x14ac:dyDescent="0.25">
      <c r="A48" s="74"/>
      <c r="B48" s="74"/>
      <c r="C48" s="74"/>
      <c r="D48" s="74"/>
      <c r="E48" s="73" t="s">
        <v>78</v>
      </c>
      <c r="F48" s="76">
        <v>15.54</v>
      </c>
      <c r="G48" s="75">
        <v>0</v>
      </c>
      <c r="H48" s="75">
        <v>0</v>
      </c>
      <c r="I48" s="75">
        <v>0</v>
      </c>
      <c r="J48" s="75">
        <f t="shared" si="1"/>
        <v>15.54</v>
      </c>
      <c r="K48" s="74"/>
      <c r="L48" s="74"/>
      <c r="M48" s="74"/>
    </row>
    <row r="49" spans="1:13" x14ac:dyDescent="0.25">
      <c r="A49" s="74"/>
      <c r="B49" s="74"/>
      <c r="C49" s="74"/>
      <c r="D49" s="74"/>
      <c r="E49" s="73" t="s">
        <v>100</v>
      </c>
      <c r="F49" s="76">
        <v>13.32</v>
      </c>
      <c r="G49" s="75">
        <v>0</v>
      </c>
      <c r="H49" s="75">
        <v>0</v>
      </c>
      <c r="I49" s="75">
        <v>0</v>
      </c>
      <c r="J49" s="75">
        <f t="shared" si="1"/>
        <v>13.32</v>
      </c>
      <c r="K49" s="74"/>
      <c r="L49" s="74"/>
      <c r="M49" s="74"/>
    </row>
    <row r="50" spans="1:13" x14ac:dyDescent="0.25">
      <c r="A50" s="74"/>
      <c r="B50" s="74"/>
      <c r="C50" s="74"/>
      <c r="D50" s="74"/>
      <c r="E50" s="73" t="s">
        <v>101</v>
      </c>
      <c r="F50" s="76">
        <v>12.98</v>
      </c>
      <c r="G50" s="75">
        <v>0</v>
      </c>
      <c r="H50" s="75">
        <v>0</v>
      </c>
      <c r="I50" s="75">
        <v>0</v>
      </c>
      <c r="J50" s="75">
        <f t="shared" si="1"/>
        <v>12.98</v>
      </c>
      <c r="K50" s="74"/>
      <c r="L50" s="74"/>
      <c r="M50" s="74"/>
    </row>
    <row r="51" spans="1:13" x14ac:dyDescent="0.25">
      <c r="A51" s="74"/>
      <c r="B51" s="74"/>
      <c r="C51" s="74"/>
      <c r="D51" s="74"/>
      <c r="E51" s="73" t="s">
        <v>102</v>
      </c>
      <c r="F51" s="76">
        <v>12.69</v>
      </c>
      <c r="G51" s="75">
        <v>0</v>
      </c>
      <c r="H51" s="75">
        <v>0</v>
      </c>
      <c r="I51" s="75">
        <v>0</v>
      </c>
      <c r="J51" s="75">
        <f t="shared" si="1"/>
        <v>12.69</v>
      </c>
      <c r="K51" s="74"/>
      <c r="L51" s="74"/>
      <c r="M51" s="74"/>
    </row>
    <row r="52" spans="1:13" x14ac:dyDescent="0.25">
      <c r="A52" s="74"/>
      <c r="B52" s="74"/>
      <c r="C52" s="74"/>
      <c r="D52" s="74"/>
      <c r="E52" s="73" t="s">
        <v>103</v>
      </c>
      <c r="F52" s="76">
        <v>6.42</v>
      </c>
      <c r="G52" s="75">
        <v>0</v>
      </c>
      <c r="H52" s="75">
        <v>0</v>
      </c>
      <c r="I52" s="75">
        <v>0</v>
      </c>
      <c r="J52" s="75">
        <f t="shared" si="1"/>
        <v>6.42</v>
      </c>
      <c r="K52" s="74"/>
      <c r="L52" s="74"/>
      <c r="M52" s="74"/>
    </row>
    <row r="53" spans="1:13" x14ac:dyDescent="0.25">
      <c r="A53" s="74"/>
      <c r="B53" s="74"/>
      <c r="C53" s="74"/>
      <c r="D53" s="74"/>
      <c r="E53" s="73" t="s">
        <v>104</v>
      </c>
      <c r="F53" s="76">
        <v>16.66</v>
      </c>
      <c r="G53" s="75">
        <v>0</v>
      </c>
      <c r="H53" s="75">
        <v>0</v>
      </c>
      <c r="I53" s="75">
        <v>0</v>
      </c>
      <c r="J53" s="75">
        <f t="shared" si="1"/>
        <v>16.66</v>
      </c>
      <c r="K53" s="74"/>
      <c r="L53" s="74"/>
      <c r="M53" s="74"/>
    </row>
    <row r="54" spans="1:13" x14ac:dyDescent="0.25">
      <c r="A54" s="74"/>
      <c r="B54" s="74"/>
      <c r="C54" s="74"/>
      <c r="D54" s="74"/>
      <c r="E54" s="73" t="s">
        <v>79</v>
      </c>
      <c r="F54" s="76">
        <v>16.72</v>
      </c>
      <c r="G54" s="75">
        <v>0</v>
      </c>
      <c r="H54" s="75">
        <v>0</v>
      </c>
      <c r="I54" s="75">
        <v>0</v>
      </c>
      <c r="J54" s="75">
        <f t="shared" si="1"/>
        <v>16.72</v>
      </c>
      <c r="K54" s="74"/>
      <c r="L54" s="74"/>
      <c r="M54" s="74"/>
    </row>
    <row r="55" spans="1:13" x14ac:dyDescent="0.25">
      <c r="A55" s="74"/>
      <c r="B55" s="74"/>
      <c r="C55" s="74"/>
      <c r="D55" s="74"/>
      <c r="E55" s="73" t="s">
        <v>80</v>
      </c>
      <c r="F55" s="76">
        <v>44.18</v>
      </c>
      <c r="G55" s="75">
        <v>0</v>
      </c>
      <c r="H55" s="75">
        <v>0</v>
      </c>
      <c r="I55" s="75">
        <v>0</v>
      </c>
      <c r="J55" s="75">
        <f t="shared" si="1"/>
        <v>44.18</v>
      </c>
      <c r="K55" s="74"/>
      <c r="L55" s="74"/>
      <c r="M55" s="74"/>
    </row>
    <row r="56" spans="1:13" x14ac:dyDescent="0.25">
      <c r="A56" s="74"/>
      <c r="B56" s="74"/>
      <c r="C56" s="74"/>
      <c r="D56" s="74"/>
      <c r="E56" s="73" t="s">
        <v>105</v>
      </c>
      <c r="F56" s="76">
        <v>5.63</v>
      </c>
      <c r="G56" s="75">
        <v>0</v>
      </c>
      <c r="H56" s="75">
        <v>0</v>
      </c>
      <c r="I56" s="75">
        <v>0</v>
      </c>
      <c r="J56" s="75">
        <f t="shared" si="1"/>
        <v>5.63</v>
      </c>
      <c r="K56" s="74"/>
      <c r="L56" s="74"/>
      <c r="M56" s="74"/>
    </row>
    <row r="57" spans="1:13" x14ac:dyDescent="0.25">
      <c r="A57" s="74"/>
      <c r="B57" s="74"/>
      <c r="C57" s="74"/>
      <c r="D57" s="74"/>
      <c r="E57" s="73" t="s">
        <v>81</v>
      </c>
      <c r="F57" s="76">
        <v>22.95</v>
      </c>
      <c r="G57" s="75">
        <v>0</v>
      </c>
      <c r="H57" s="75">
        <v>0</v>
      </c>
      <c r="I57" s="75">
        <v>0</v>
      </c>
      <c r="J57" s="75">
        <f t="shared" si="1"/>
        <v>22.95</v>
      </c>
      <c r="K57" s="74"/>
      <c r="L57" s="74"/>
      <c r="M57" s="74"/>
    </row>
    <row r="58" spans="1:13" x14ac:dyDescent="0.25">
      <c r="A58" s="74"/>
      <c r="B58" s="74"/>
      <c r="C58" s="74"/>
      <c r="D58" s="74"/>
      <c r="E58" s="73" t="s">
        <v>82</v>
      </c>
      <c r="F58" s="76">
        <v>15.77</v>
      </c>
      <c r="G58" s="75">
        <v>0</v>
      </c>
      <c r="H58" s="75">
        <v>0</v>
      </c>
      <c r="I58" s="75">
        <v>0</v>
      </c>
      <c r="J58" s="75">
        <f t="shared" si="1"/>
        <v>15.77</v>
      </c>
      <c r="K58" s="74"/>
      <c r="L58" s="74"/>
      <c r="M58" s="74"/>
    </row>
    <row r="59" spans="1:13" x14ac:dyDescent="0.25">
      <c r="A59" s="74"/>
      <c r="B59" s="74"/>
      <c r="C59" s="74"/>
      <c r="D59" s="74"/>
      <c r="E59" s="73" t="s">
        <v>106</v>
      </c>
      <c r="F59" s="76">
        <v>3.24</v>
      </c>
      <c r="G59" s="75">
        <v>0</v>
      </c>
      <c r="H59" s="75">
        <v>0</v>
      </c>
      <c r="I59" s="75">
        <v>0</v>
      </c>
      <c r="J59" s="75">
        <f t="shared" si="1"/>
        <v>3.24</v>
      </c>
      <c r="K59" s="74"/>
      <c r="L59" s="74"/>
      <c r="M59" s="74"/>
    </row>
    <row r="60" spans="1:13" x14ac:dyDescent="0.25">
      <c r="A60" s="74"/>
      <c r="B60" s="74"/>
      <c r="C60" s="74"/>
      <c r="D60" s="74"/>
      <c r="E60" s="73" t="s">
        <v>83</v>
      </c>
      <c r="F60" s="76">
        <v>12.91</v>
      </c>
      <c r="G60" s="75">
        <v>0</v>
      </c>
      <c r="H60" s="75">
        <v>0</v>
      </c>
      <c r="I60" s="75">
        <v>0</v>
      </c>
      <c r="J60" s="75">
        <f t="shared" si="1"/>
        <v>12.91</v>
      </c>
      <c r="K60" s="74"/>
      <c r="L60" s="74"/>
      <c r="M60" s="74"/>
    </row>
    <row r="61" spans="1:13" x14ac:dyDescent="0.25">
      <c r="A61" s="74"/>
      <c r="B61" s="74"/>
      <c r="C61" s="74"/>
      <c r="D61" s="74"/>
      <c r="E61" s="73" t="s">
        <v>107</v>
      </c>
      <c r="F61" s="76">
        <v>15</v>
      </c>
      <c r="G61" s="75">
        <v>0</v>
      </c>
      <c r="H61" s="75">
        <v>0</v>
      </c>
      <c r="I61" s="75">
        <v>0</v>
      </c>
      <c r="J61" s="75">
        <f t="shared" si="1"/>
        <v>15</v>
      </c>
      <c r="K61" s="74"/>
      <c r="L61" s="74"/>
      <c r="M61" s="74"/>
    </row>
    <row r="62" spans="1:13" x14ac:dyDescent="0.25">
      <c r="A62" s="74"/>
      <c r="B62" s="74"/>
      <c r="C62" s="74"/>
      <c r="D62" s="74"/>
      <c r="E62" s="74"/>
      <c r="F62" s="74"/>
      <c r="G62" s="74"/>
      <c r="H62" s="74"/>
      <c r="I62" s="74"/>
      <c r="J62" s="77" t="s">
        <v>108</v>
      </c>
      <c r="K62" s="78"/>
      <c r="L62" s="75"/>
      <c r="M62" s="29">
        <f>M44</f>
        <v>0</v>
      </c>
    </row>
    <row r="63" spans="1:13" x14ac:dyDescent="0.25">
      <c r="A63" s="74"/>
      <c r="B63" s="74"/>
      <c r="C63" s="74"/>
      <c r="D63" s="74"/>
      <c r="E63" s="74"/>
      <c r="F63" s="74"/>
      <c r="G63" s="74"/>
      <c r="H63" s="74"/>
      <c r="I63" s="74"/>
      <c r="J63" s="77" t="s">
        <v>50</v>
      </c>
      <c r="K63" s="80"/>
      <c r="L63" s="78"/>
      <c r="M63" s="29">
        <f>SUM(M39+M43+M62)</f>
        <v>0</v>
      </c>
    </row>
    <row r="64" spans="1:13" x14ac:dyDescent="0.25">
      <c r="A64" s="68" t="s">
        <v>51</v>
      </c>
      <c r="B64" s="68" t="s">
        <v>7</v>
      </c>
      <c r="C64" s="68" t="s">
        <v>9</v>
      </c>
      <c r="D64" s="68" t="s">
        <v>109</v>
      </c>
      <c r="E64" s="69"/>
      <c r="F64" s="69"/>
      <c r="G64" s="69"/>
      <c r="H64" s="69"/>
      <c r="I64" s="69"/>
      <c r="J64" s="69"/>
      <c r="K64" s="70"/>
      <c r="L64" s="71"/>
      <c r="M64" s="71"/>
    </row>
    <row r="65" spans="1:13" x14ac:dyDescent="0.25">
      <c r="A65" s="72" t="s">
        <v>53</v>
      </c>
      <c r="B65" s="73" t="s">
        <v>8</v>
      </c>
      <c r="C65" s="73" t="s">
        <v>74</v>
      </c>
      <c r="D65" s="73" t="s">
        <v>110</v>
      </c>
      <c r="E65" s="74"/>
      <c r="F65" s="74"/>
      <c r="G65" s="74"/>
      <c r="H65" s="74"/>
      <c r="I65" s="74"/>
      <c r="J65" s="74"/>
      <c r="K65" s="75">
        <v>389.67</v>
      </c>
      <c r="L65" s="30"/>
      <c r="M65" s="28">
        <f>+ROUND(TRUNC(K65,2)*TRUNC(L65,2),2)</f>
        <v>0</v>
      </c>
    </row>
    <row r="66" spans="1:13" ht="146.25" x14ac:dyDescent="0.25">
      <c r="A66" s="74"/>
      <c r="B66" s="74"/>
      <c r="C66" s="74"/>
      <c r="D66" s="73" t="s">
        <v>111</v>
      </c>
      <c r="E66" s="74"/>
      <c r="F66" s="74"/>
      <c r="G66" s="74"/>
      <c r="H66" s="74"/>
      <c r="I66" s="74"/>
      <c r="J66" s="74"/>
      <c r="K66" s="74"/>
      <c r="L66" s="74"/>
      <c r="M66" s="74"/>
    </row>
    <row r="67" spans="1:13" x14ac:dyDescent="0.25">
      <c r="A67" s="74"/>
      <c r="B67" s="74"/>
      <c r="C67" s="74"/>
      <c r="D67" s="74"/>
      <c r="E67" s="73" t="s">
        <v>98</v>
      </c>
      <c r="F67" s="76">
        <v>0</v>
      </c>
      <c r="G67" s="75">
        <v>16.37</v>
      </c>
      <c r="H67" s="75">
        <v>0</v>
      </c>
      <c r="I67" s="75">
        <v>2.5499999999999998</v>
      </c>
      <c r="J67" s="75">
        <f t="shared" ref="J67:J83" si="2">OR(F67&lt;&gt;0,G67&lt;&gt;0,H67&lt;&gt;0,I67&lt;&gt;0)*(F67 + (F67 = 0))*(G67 + (G67 = 0))*(H67 + (H67 = 0))*(I67 + (I67 = 0))</f>
        <v>41.743499999999997</v>
      </c>
      <c r="K67" s="74"/>
      <c r="L67" s="74"/>
      <c r="M67" s="74"/>
    </row>
    <row r="68" spans="1:13" x14ac:dyDescent="0.25">
      <c r="A68" s="74"/>
      <c r="B68" s="74"/>
      <c r="C68" s="74"/>
      <c r="D68" s="74"/>
      <c r="E68" s="73" t="s">
        <v>112</v>
      </c>
      <c r="F68" s="76">
        <v>-1</v>
      </c>
      <c r="G68" s="75">
        <v>2.7</v>
      </c>
      <c r="H68" s="75">
        <v>0</v>
      </c>
      <c r="I68" s="75">
        <v>1.5</v>
      </c>
      <c r="J68" s="75">
        <f t="shared" si="2"/>
        <v>-4.0500000000000007</v>
      </c>
      <c r="K68" s="74"/>
      <c r="L68" s="74"/>
      <c r="M68" s="74"/>
    </row>
    <row r="69" spans="1:13" x14ac:dyDescent="0.25">
      <c r="A69" s="74"/>
      <c r="B69" s="74"/>
      <c r="C69" s="74"/>
      <c r="D69" s="74"/>
      <c r="E69" s="73" t="s">
        <v>9</v>
      </c>
      <c r="F69" s="76">
        <v>-1</v>
      </c>
      <c r="G69" s="75">
        <v>3.25</v>
      </c>
      <c r="H69" s="75">
        <v>0</v>
      </c>
      <c r="I69" s="75">
        <v>1.5</v>
      </c>
      <c r="J69" s="75">
        <f t="shared" si="2"/>
        <v>-4.875</v>
      </c>
      <c r="K69" s="74"/>
      <c r="L69" s="74"/>
      <c r="M69" s="74"/>
    </row>
    <row r="70" spans="1:13" x14ac:dyDescent="0.25">
      <c r="A70" s="74"/>
      <c r="B70" s="74"/>
      <c r="C70" s="74"/>
      <c r="D70" s="74"/>
      <c r="E70" s="73" t="s">
        <v>99</v>
      </c>
      <c r="F70" s="76">
        <v>0</v>
      </c>
      <c r="G70" s="75">
        <v>14.82</v>
      </c>
      <c r="H70" s="75">
        <v>0</v>
      </c>
      <c r="I70" s="75">
        <v>2.5499999999999998</v>
      </c>
      <c r="J70" s="75">
        <f t="shared" si="2"/>
        <v>37.790999999999997</v>
      </c>
      <c r="K70" s="74"/>
      <c r="L70" s="74"/>
      <c r="M70" s="74"/>
    </row>
    <row r="71" spans="1:13" x14ac:dyDescent="0.25">
      <c r="A71" s="74"/>
      <c r="B71" s="74"/>
      <c r="C71" s="74"/>
      <c r="D71" s="74"/>
      <c r="E71" s="73" t="s">
        <v>113</v>
      </c>
      <c r="F71" s="76">
        <v>-1</v>
      </c>
      <c r="G71" s="75">
        <v>2.42</v>
      </c>
      <c r="H71" s="75">
        <v>0</v>
      </c>
      <c r="I71" s="75">
        <v>1.5</v>
      </c>
      <c r="J71" s="75">
        <f t="shared" si="2"/>
        <v>-3.63</v>
      </c>
      <c r="K71" s="74"/>
      <c r="L71" s="74"/>
      <c r="M71" s="74"/>
    </row>
    <row r="72" spans="1:13" x14ac:dyDescent="0.25">
      <c r="A72" s="74"/>
      <c r="B72" s="74"/>
      <c r="C72" s="74"/>
      <c r="D72" s="74"/>
      <c r="E72" s="73" t="s">
        <v>78</v>
      </c>
      <c r="F72" s="76">
        <v>0</v>
      </c>
      <c r="G72" s="75">
        <v>18.13</v>
      </c>
      <c r="H72" s="75">
        <v>0</v>
      </c>
      <c r="I72" s="75">
        <v>2.5499999999999998</v>
      </c>
      <c r="J72" s="75">
        <f t="shared" si="2"/>
        <v>46.231499999999997</v>
      </c>
      <c r="K72" s="74"/>
      <c r="L72" s="74"/>
      <c r="M72" s="74"/>
    </row>
    <row r="73" spans="1:13" x14ac:dyDescent="0.25">
      <c r="A73" s="74"/>
      <c r="B73" s="74"/>
      <c r="C73" s="74"/>
      <c r="D73" s="74"/>
      <c r="E73" s="73" t="s">
        <v>113</v>
      </c>
      <c r="F73" s="76">
        <v>-1</v>
      </c>
      <c r="G73" s="75">
        <v>1.8</v>
      </c>
      <c r="H73" s="75">
        <v>0</v>
      </c>
      <c r="I73" s="75">
        <v>1.5</v>
      </c>
      <c r="J73" s="75">
        <f t="shared" si="2"/>
        <v>-2.7</v>
      </c>
      <c r="K73" s="74"/>
      <c r="L73" s="74"/>
      <c r="M73" s="74"/>
    </row>
    <row r="74" spans="1:13" x14ac:dyDescent="0.25">
      <c r="A74" s="74"/>
      <c r="B74" s="74"/>
      <c r="C74" s="74"/>
      <c r="D74" s="74"/>
      <c r="E74" s="73" t="s">
        <v>103</v>
      </c>
      <c r="F74" s="76">
        <v>0</v>
      </c>
      <c r="G74" s="75">
        <v>11.25</v>
      </c>
      <c r="H74" s="75">
        <v>0</v>
      </c>
      <c r="I74" s="75">
        <v>2.5499999999999998</v>
      </c>
      <c r="J74" s="75">
        <f t="shared" si="2"/>
        <v>28.687499999999996</v>
      </c>
      <c r="K74" s="74"/>
      <c r="L74" s="74"/>
      <c r="M74" s="74"/>
    </row>
    <row r="75" spans="1:13" x14ac:dyDescent="0.25">
      <c r="A75" s="74"/>
      <c r="B75" s="74"/>
      <c r="C75" s="74"/>
      <c r="D75" s="74"/>
      <c r="E75" s="73" t="s">
        <v>104</v>
      </c>
      <c r="F75" s="76">
        <v>0</v>
      </c>
      <c r="G75" s="75">
        <v>17.46</v>
      </c>
      <c r="H75" s="75">
        <v>0</v>
      </c>
      <c r="I75" s="75">
        <v>2.5499999999999998</v>
      </c>
      <c r="J75" s="75">
        <f t="shared" si="2"/>
        <v>44.522999999999996</v>
      </c>
      <c r="K75" s="74"/>
      <c r="L75" s="74"/>
      <c r="M75" s="74"/>
    </row>
    <row r="76" spans="1:13" x14ac:dyDescent="0.25">
      <c r="A76" s="74"/>
      <c r="B76" s="74"/>
      <c r="C76" s="74"/>
      <c r="D76" s="74"/>
      <c r="E76" s="73" t="s">
        <v>79</v>
      </c>
      <c r="F76" s="76">
        <v>0</v>
      </c>
      <c r="G76" s="75">
        <v>18.149999999999999</v>
      </c>
      <c r="H76" s="75">
        <v>0</v>
      </c>
      <c r="I76" s="75">
        <v>2.5499999999999998</v>
      </c>
      <c r="J76" s="75">
        <f t="shared" si="2"/>
        <v>46.282499999999992</v>
      </c>
      <c r="K76" s="74"/>
      <c r="L76" s="74"/>
      <c r="M76" s="74"/>
    </row>
    <row r="77" spans="1:13" x14ac:dyDescent="0.25">
      <c r="A77" s="74"/>
      <c r="B77" s="74"/>
      <c r="C77" s="74"/>
      <c r="D77" s="74"/>
      <c r="E77" s="73" t="s">
        <v>80</v>
      </c>
      <c r="F77" s="76">
        <v>0</v>
      </c>
      <c r="G77" s="75">
        <v>32.090000000000003</v>
      </c>
      <c r="H77" s="75">
        <v>0</v>
      </c>
      <c r="I77" s="75">
        <v>2.5499999999999998</v>
      </c>
      <c r="J77" s="75">
        <f t="shared" si="2"/>
        <v>81.829499999999996</v>
      </c>
      <c r="K77" s="74"/>
      <c r="L77" s="74"/>
      <c r="M77" s="74"/>
    </row>
    <row r="78" spans="1:13" x14ac:dyDescent="0.25">
      <c r="A78" s="74"/>
      <c r="B78" s="74"/>
      <c r="C78" s="74"/>
      <c r="D78" s="74"/>
      <c r="E78" s="73" t="s">
        <v>114</v>
      </c>
      <c r="F78" s="76">
        <v>-4</v>
      </c>
      <c r="G78" s="75">
        <v>2</v>
      </c>
      <c r="H78" s="75">
        <v>0</v>
      </c>
      <c r="I78" s="75">
        <v>2.5499999999999998</v>
      </c>
      <c r="J78" s="75">
        <f t="shared" si="2"/>
        <v>-20.399999999999999</v>
      </c>
      <c r="K78" s="74"/>
      <c r="L78" s="74"/>
      <c r="M78" s="74"/>
    </row>
    <row r="79" spans="1:13" ht="22.5" x14ac:dyDescent="0.25">
      <c r="A79" s="74"/>
      <c r="B79" s="74"/>
      <c r="C79" s="74"/>
      <c r="D79" s="74"/>
      <c r="E79" s="73" t="s">
        <v>115</v>
      </c>
      <c r="F79" s="76">
        <v>-1</v>
      </c>
      <c r="G79" s="75">
        <v>1</v>
      </c>
      <c r="H79" s="75">
        <v>0</v>
      </c>
      <c r="I79" s="75">
        <v>1</v>
      </c>
      <c r="J79" s="75">
        <f t="shared" si="2"/>
        <v>-1</v>
      </c>
      <c r="K79" s="74"/>
      <c r="L79" s="74"/>
      <c r="M79" s="74"/>
    </row>
    <row r="80" spans="1:13" x14ac:dyDescent="0.25">
      <c r="A80" s="74"/>
      <c r="B80" s="74"/>
      <c r="C80" s="74"/>
      <c r="D80" s="74"/>
      <c r="E80" s="73" t="s">
        <v>81</v>
      </c>
      <c r="F80" s="76">
        <v>0</v>
      </c>
      <c r="G80" s="75">
        <v>21.25</v>
      </c>
      <c r="H80" s="75">
        <v>0</v>
      </c>
      <c r="I80" s="75">
        <v>2.5499999999999998</v>
      </c>
      <c r="J80" s="75">
        <f t="shared" si="2"/>
        <v>54.187499999999993</v>
      </c>
      <c r="K80" s="74"/>
      <c r="L80" s="74"/>
      <c r="M80" s="74"/>
    </row>
    <row r="81" spans="1:13" x14ac:dyDescent="0.25">
      <c r="A81" s="74"/>
      <c r="B81" s="74"/>
      <c r="C81" s="74"/>
      <c r="D81" s="74"/>
      <c r="E81" s="73" t="s">
        <v>106</v>
      </c>
      <c r="F81" s="76">
        <v>0</v>
      </c>
      <c r="G81" s="75">
        <v>7.38</v>
      </c>
      <c r="H81" s="75">
        <v>0</v>
      </c>
      <c r="I81" s="75">
        <v>2.5499999999999998</v>
      </c>
      <c r="J81" s="75">
        <f t="shared" si="2"/>
        <v>18.818999999999999</v>
      </c>
      <c r="K81" s="74"/>
      <c r="L81" s="74"/>
      <c r="M81" s="74"/>
    </row>
    <row r="82" spans="1:13" x14ac:dyDescent="0.25">
      <c r="A82" s="74"/>
      <c r="B82" s="74"/>
      <c r="C82" s="74"/>
      <c r="D82" s="74"/>
      <c r="E82" s="73" t="s">
        <v>116</v>
      </c>
      <c r="F82" s="76">
        <v>-25</v>
      </c>
      <c r="G82" s="75">
        <v>0.8</v>
      </c>
      <c r="H82" s="75">
        <v>0</v>
      </c>
      <c r="I82" s="75">
        <v>2.1</v>
      </c>
      <c r="J82" s="75">
        <f t="shared" si="2"/>
        <v>-42</v>
      </c>
      <c r="K82" s="74"/>
      <c r="L82" s="74"/>
      <c r="M82" s="74"/>
    </row>
    <row r="83" spans="1:13" x14ac:dyDescent="0.25">
      <c r="A83" s="74"/>
      <c r="B83" s="74"/>
      <c r="C83" s="74"/>
      <c r="D83" s="74"/>
      <c r="E83" s="73" t="s">
        <v>117</v>
      </c>
      <c r="F83" s="76">
        <v>0</v>
      </c>
      <c r="G83" s="75">
        <v>26.76</v>
      </c>
      <c r="H83" s="75">
        <v>0</v>
      </c>
      <c r="I83" s="75">
        <v>2.5499999999999998</v>
      </c>
      <c r="J83" s="75">
        <f t="shared" si="2"/>
        <v>68.238</v>
      </c>
      <c r="K83" s="74"/>
      <c r="L83" s="74"/>
      <c r="M83" s="74"/>
    </row>
    <row r="84" spans="1:13" x14ac:dyDescent="0.25">
      <c r="A84" s="74"/>
      <c r="B84" s="74"/>
      <c r="C84" s="74"/>
      <c r="D84" s="74"/>
      <c r="E84" s="74"/>
      <c r="F84" s="74"/>
      <c r="G84" s="74"/>
      <c r="H84" s="74"/>
      <c r="I84" s="74"/>
      <c r="J84" s="77" t="s">
        <v>118</v>
      </c>
      <c r="K84" s="78"/>
      <c r="L84" s="75"/>
      <c r="M84" s="29">
        <f>M65</f>
        <v>0</v>
      </c>
    </row>
    <row r="85" spans="1:13" x14ac:dyDescent="0.25">
      <c r="A85" s="72" t="s">
        <v>156</v>
      </c>
      <c r="B85" s="73" t="s">
        <v>8</v>
      </c>
      <c r="C85" s="73" t="s">
        <v>9</v>
      </c>
      <c r="D85" s="73" t="s">
        <v>119</v>
      </c>
      <c r="E85" s="74"/>
      <c r="F85" s="74"/>
      <c r="G85" s="74"/>
      <c r="H85" s="74"/>
      <c r="I85" s="74"/>
      <c r="J85" s="74"/>
      <c r="K85" s="75">
        <v>2</v>
      </c>
      <c r="L85" s="30"/>
      <c r="M85" s="28">
        <f>+ROUND(TRUNC(K85,2)*TRUNC(L85,2),2)</f>
        <v>0</v>
      </c>
    </row>
    <row r="86" spans="1:13" ht="114" customHeight="1" x14ac:dyDescent="0.25">
      <c r="A86" s="74"/>
      <c r="B86" s="74"/>
      <c r="C86" s="74"/>
      <c r="D86" s="73" t="s">
        <v>120</v>
      </c>
      <c r="E86" s="74"/>
      <c r="F86" s="74"/>
      <c r="G86" s="74"/>
      <c r="H86" s="74"/>
      <c r="I86" s="74"/>
      <c r="J86" s="74"/>
      <c r="K86" s="74"/>
      <c r="L86" s="74"/>
      <c r="M86" s="74"/>
    </row>
    <row r="87" spans="1:13" x14ac:dyDescent="0.25">
      <c r="A87" s="72" t="s">
        <v>157</v>
      </c>
      <c r="B87" s="73" t="s">
        <v>8</v>
      </c>
      <c r="C87" s="73" t="s">
        <v>74</v>
      </c>
      <c r="D87" s="73" t="s">
        <v>121</v>
      </c>
      <c r="E87" s="74"/>
      <c r="F87" s="74"/>
      <c r="G87" s="74"/>
      <c r="H87" s="74"/>
      <c r="I87" s="74"/>
      <c r="J87" s="74"/>
      <c r="K87" s="75">
        <v>1</v>
      </c>
      <c r="L87" s="30"/>
      <c r="M87" s="28">
        <f>+ROUND(TRUNC(K87,2)*TRUNC(L87,2),2)</f>
        <v>0</v>
      </c>
    </row>
    <row r="88" spans="1:13" ht="93.75" customHeight="1" x14ac:dyDescent="0.25">
      <c r="A88" s="74"/>
      <c r="B88" s="74"/>
      <c r="C88" s="74"/>
      <c r="D88" s="73" t="s">
        <v>122</v>
      </c>
      <c r="E88" s="74"/>
      <c r="F88" s="74"/>
      <c r="G88" s="74"/>
      <c r="H88" s="74"/>
      <c r="I88" s="74"/>
      <c r="J88" s="74"/>
      <c r="K88" s="74"/>
      <c r="L88" s="74"/>
      <c r="M88" s="74"/>
    </row>
    <row r="89" spans="1:13" x14ac:dyDescent="0.25">
      <c r="A89" s="81" t="s">
        <v>158</v>
      </c>
      <c r="B89" s="81" t="s">
        <v>8</v>
      </c>
      <c r="C89" s="81" t="s">
        <v>10</v>
      </c>
      <c r="D89" s="81" t="s">
        <v>46</v>
      </c>
      <c r="E89" s="82"/>
      <c r="F89" s="82"/>
      <c r="G89" s="82"/>
      <c r="H89" s="82"/>
      <c r="I89" s="82"/>
      <c r="J89" s="82"/>
      <c r="K89" s="83">
        <v>1</v>
      </c>
      <c r="L89" s="83">
        <v>420</v>
      </c>
      <c r="M89" s="83">
        <f>ROUND(K89*L89,2)</f>
        <v>420</v>
      </c>
    </row>
    <row r="90" spans="1:13" ht="78.75" x14ac:dyDescent="0.25">
      <c r="A90" s="74"/>
      <c r="B90" s="74"/>
      <c r="C90" s="74"/>
      <c r="D90" s="73" t="s">
        <v>123</v>
      </c>
      <c r="E90" s="74"/>
      <c r="F90" s="74"/>
      <c r="G90" s="74"/>
      <c r="H90" s="74"/>
      <c r="I90" s="74"/>
      <c r="J90" s="74"/>
      <c r="K90" s="74"/>
      <c r="L90" s="74"/>
      <c r="M90" s="74"/>
    </row>
    <row r="91" spans="1:13" x14ac:dyDescent="0.25">
      <c r="A91" s="74"/>
      <c r="B91" s="74"/>
      <c r="C91" s="74"/>
      <c r="D91" s="74"/>
      <c r="E91" s="74"/>
      <c r="F91" s="74"/>
      <c r="G91" s="74"/>
      <c r="H91" s="74"/>
      <c r="I91" s="74"/>
      <c r="J91" s="77" t="s">
        <v>54</v>
      </c>
      <c r="K91" s="80"/>
      <c r="L91" s="78"/>
      <c r="M91" s="29">
        <f>SUM(M84+M85+M87+M89)</f>
        <v>420</v>
      </c>
    </row>
    <row r="92" spans="1:13" x14ac:dyDescent="0.25">
      <c r="A92" s="68" t="s">
        <v>55</v>
      </c>
      <c r="B92" s="68" t="s">
        <v>7</v>
      </c>
      <c r="C92" s="68" t="s">
        <v>9</v>
      </c>
      <c r="D92" s="68" t="s">
        <v>124</v>
      </c>
      <c r="E92" s="69"/>
      <c r="F92" s="69"/>
      <c r="G92" s="69"/>
      <c r="H92" s="69"/>
      <c r="I92" s="69"/>
      <c r="J92" s="69"/>
      <c r="K92" s="70"/>
      <c r="L92" s="71"/>
      <c r="M92" s="71"/>
    </row>
    <row r="93" spans="1:13" x14ac:dyDescent="0.25">
      <c r="A93" s="72" t="s">
        <v>56</v>
      </c>
      <c r="B93" s="73" t="s">
        <v>8</v>
      </c>
      <c r="C93" s="73" t="s">
        <v>74</v>
      </c>
      <c r="D93" s="73" t="s">
        <v>125</v>
      </c>
      <c r="E93" s="74"/>
      <c r="F93" s="74"/>
      <c r="G93" s="74"/>
      <c r="H93" s="74"/>
      <c r="I93" s="74"/>
      <c r="J93" s="74"/>
      <c r="K93" s="75">
        <f>SUM(J95:J97)</f>
        <v>9</v>
      </c>
      <c r="L93" s="30"/>
      <c r="M93" s="28">
        <f>+ROUND(TRUNC(K93,2)*TRUNC(L93,2),2)</f>
        <v>0</v>
      </c>
    </row>
    <row r="94" spans="1:13" ht="67.5" customHeight="1" x14ac:dyDescent="0.25">
      <c r="A94" s="74"/>
      <c r="B94" s="74"/>
      <c r="C94" s="74"/>
      <c r="D94" s="73" t="s">
        <v>126</v>
      </c>
      <c r="E94" s="74"/>
      <c r="F94" s="74"/>
      <c r="G94" s="74"/>
      <c r="H94" s="74"/>
      <c r="I94" s="74"/>
      <c r="J94" s="74"/>
      <c r="K94" s="74"/>
      <c r="L94" s="74"/>
      <c r="M94" s="74"/>
    </row>
    <row r="95" spans="1:13" ht="22.5" customHeight="1" x14ac:dyDescent="0.25">
      <c r="A95" s="74"/>
      <c r="B95" s="74"/>
      <c r="C95" s="74"/>
      <c r="D95" s="74"/>
      <c r="E95" s="73" t="s">
        <v>78</v>
      </c>
      <c r="F95" s="76">
        <v>3</v>
      </c>
      <c r="G95" s="75">
        <v>0</v>
      </c>
      <c r="H95" s="75">
        <v>0</v>
      </c>
      <c r="I95" s="75">
        <v>0</v>
      </c>
      <c r="J95" s="75">
        <f>OR(F95&lt;&gt;0,G95&lt;&gt;0,H95&lt;&gt;0,I95&lt;&gt;0)*(F95 + (F95 = 0))*(G95 + (G95 = 0))*(H95 + (H95 = 0))*(I95 + (I95 = 0))</f>
        <v>3</v>
      </c>
      <c r="K95" s="74"/>
      <c r="L95" s="74"/>
      <c r="M95" s="74"/>
    </row>
    <row r="96" spans="1:13" ht="270" customHeight="1" x14ac:dyDescent="0.25">
      <c r="A96" s="74"/>
      <c r="B96" s="74"/>
      <c r="C96" s="74"/>
      <c r="D96" s="74"/>
      <c r="E96" s="73" t="s">
        <v>79</v>
      </c>
      <c r="F96" s="76">
        <v>2</v>
      </c>
      <c r="G96" s="75">
        <v>0</v>
      </c>
      <c r="H96" s="75">
        <v>0</v>
      </c>
      <c r="I96" s="75">
        <v>0</v>
      </c>
      <c r="J96" s="75">
        <f>OR(F96&lt;&gt;0,G96&lt;&gt;0,H96&lt;&gt;0,I96&lt;&gt;0)*(F96 + (F96 = 0))*(G96 + (G96 = 0))*(H96 + (H96 = 0))*(I96 + (I96 = 0))</f>
        <v>2</v>
      </c>
      <c r="K96" s="74"/>
      <c r="L96" s="74"/>
      <c r="M96" s="74"/>
    </row>
    <row r="97" spans="1:13" x14ac:dyDescent="0.25">
      <c r="A97" s="74"/>
      <c r="B97" s="74"/>
      <c r="C97" s="74"/>
      <c r="D97" s="74"/>
      <c r="E97" s="73" t="s">
        <v>81</v>
      </c>
      <c r="F97" s="76">
        <v>4</v>
      </c>
      <c r="G97" s="75">
        <v>0</v>
      </c>
      <c r="H97" s="75">
        <v>0</v>
      </c>
      <c r="I97" s="75">
        <v>0</v>
      </c>
      <c r="J97" s="75">
        <f>OR(F97&lt;&gt;0,G97&lt;&gt;0,H97&lt;&gt;0,I97&lt;&gt;0)*(F97 + (F97 = 0))*(G97 + (G97 = 0))*(H97 + (H97 = 0))*(I97 + (I97 = 0))</f>
        <v>4</v>
      </c>
      <c r="K97" s="74"/>
      <c r="L97" s="74"/>
      <c r="M97" s="74"/>
    </row>
    <row r="98" spans="1:13" x14ac:dyDescent="0.25">
      <c r="A98" s="74"/>
      <c r="B98" s="74"/>
      <c r="C98" s="74"/>
      <c r="D98" s="74"/>
      <c r="E98" s="74"/>
      <c r="F98" s="74"/>
      <c r="G98" s="74"/>
      <c r="H98" s="74"/>
      <c r="I98" s="74"/>
      <c r="J98" s="77" t="s">
        <v>127</v>
      </c>
      <c r="K98" s="78"/>
      <c r="L98" s="75"/>
      <c r="M98" s="29">
        <f>M93</f>
        <v>0</v>
      </c>
    </row>
    <row r="99" spans="1:13" x14ac:dyDescent="0.25">
      <c r="A99" s="72" t="s">
        <v>159</v>
      </c>
      <c r="B99" s="73" t="s">
        <v>8</v>
      </c>
      <c r="C99" s="73" t="s">
        <v>74</v>
      </c>
      <c r="D99" s="73" t="s">
        <v>128</v>
      </c>
      <c r="E99" s="74"/>
      <c r="F99" s="74"/>
      <c r="G99" s="74"/>
      <c r="H99" s="74"/>
      <c r="I99" s="74"/>
      <c r="J99" s="74"/>
      <c r="K99" s="75">
        <f>SUM(J101:J104)</f>
        <v>23</v>
      </c>
      <c r="L99" s="30"/>
      <c r="M99" s="28">
        <f>+ROUND(TRUNC(K99,2)*TRUNC(L99,2),2)</f>
        <v>0</v>
      </c>
    </row>
    <row r="100" spans="1:13" ht="112.5" customHeight="1" x14ac:dyDescent="0.25">
      <c r="A100" s="74"/>
      <c r="B100" s="74"/>
      <c r="C100" s="74"/>
      <c r="D100" s="73" t="s">
        <v>129</v>
      </c>
      <c r="E100" s="74"/>
      <c r="F100" s="74"/>
      <c r="G100" s="74"/>
      <c r="H100" s="74"/>
      <c r="I100" s="74"/>
      <c r="J100" s="74"/>
      <c r="K100" s="74"/>
      <c r="L100" s="74"/>
      <c r="M100" s="74"/>
    </row>
    <row r="101" spans="1:13" x14ac:dyDescent="0.25">
      <c r="A101" s="74"/>
      <c r="B101" s="74"/>
      <c r="C101" s="74"/>
      <c r="D101" s="74"/>
      <c r="E101" s="73" t="s">
        <v>80</v>
      </c>
      <c r="F101" s="76">
        <v>12</v>
      </c>
      <c r="G101" s="75">
        <v>0</v>
      </c>
      <c r="H101" s="75">
        <v>0</v>
      </c>
      <c r="I101" s="75">
        <v>0</v>
      </c>
      <c r="J101" s="75">
        <f>OR(F101&lt;&gt;0,G101&lt;&gt;0,H101&lt;&gt;0,I101&lt;&gt;0)*(F101 + (F101 = 0))*(G101 + (G101 = 0))*(H101 + (H101 = 0))*(I101 + (I101 = 0))</f>
        <v>12</v>
      </c>
      <c r="K101" s="74"/>
      <c r="L101" s="74"/>
      <c r="M101" s="74"/>
    </row>
    <row r="102" spans="1:13" x14ac:dyDescent="0.25">
      <c r="A102" s="74"/>
      <c r="B102" s="74"/>
      <c r="C102" s="74"/>
      <c r="D102" s="74"/>
      <c r="E102" s="73" t="s">
        <v>93</v>
      </c>
      <c r="F102" s="76">
        <v>4</v>
      </c>
      <c r="G102" s="75">
        <v>0</v>
      </c>
      <c r="H102" s="75">
        <v>0</v>
      </c>
      <c r="I102" s="75">
        <v>0</v>
      </c>
      <c r="J102" s="75">
        <f>OR(F102&lt;&gt;0,G102&lt;&gt;0,H102&lt;&gt;0,I102&lt;&gt;0)*(F102 + (F102 = 0))*(G102 + (G102 = 0))*(H102 + (H102 = 0))*(I102 + (I102 = 0))</f>
        <v>4</v>
      </c>
      <c r="K102" s="74"/>
      <c r="L102" s="74"/>
      <c r="M102" s="74"/>
    </row>
    <row r="103" spans="1:13" x14ac:dyDescent="0.25">
      <c r="A103" s="74"/>
      <c r="B103" s="74"/>
      <c r="C103" s="74"/>
      <c r="D103" s="74"/>
      <c r="E103" s="73" t="s">
        <v>83</v>
      </c>
      <c r="F103" s="76">
        <v>4</v>
      </c>
      <c r="G103" s="75">
        <v>0</v>
      </c>
      <c r="H103" s="75">
        <v>0</v>
      </c>
      <c r="I103" s="75">
        <v>0</v>
      </c>
      <c r="J103" s="75">
        <f>OR(F103&lt;&gt;0,G103&lt;&gt;0,H103&lt;&gt;0,I103&lt;&gt;0)*(F103 + (F103 = 0))*(G103 + (G103 = 0))*(H103 + (H103 = 0))*(I103 + (I103 = 0))</f>
        <v>4</v>
      </c>
      <c r="K103" s="74"/>
      <c r="L103" s="74"/>
      <c r="M103" s="74"/>
    </row>
    <row r="104" spans="1:13" ht="78.75" customHeight="1" x14ac:dyDescent="0.25">
      <c r="A104" s="74"/>
      <c r="B104" s="74"/>
      <c r="C104" s="74"/>
      <c r="D104" s="74"/>
      <c r="E104" s="73" t="s">
        <v>107</v>
      </c>
      <c r="F104" s="76">
        <v>3</v>
      </c>
      <c r="G104" s="75">
        <v>0</v>
      </c>
      <c r="H104" s="75">
        <v>0</v>
      </c>
      <c r="I104" s="75">
        <v>0</v>
      </c>
      <c r="J104" s="75">
        <f>OR(F104&lt;&gt;0,G104&lt;&gt;0,H104&lt;&gt;0,I104&lt;&gt;0)*(F104 + (F104 = 0))*(G104 + (G104 = 0))*(H104 + (H104 = 0))*(I104 + (I104 = 0))</f>
        <v>3</v>
      </c>
      <c r="K104" s="74"/>
      <c r="L104" s="74"/>
      <c r="M104" s="74"/>
    </row>
    <row r="105" spans="1:13" x14ac:dyDescent="0.25">
      <c r="A105" s="74"/>
      <c r="B105" s="74"/>
      <c r="C105" s="74"/>
      <c r="D105" s="74"/>
      <c r="E105" s="74"/>
      <c r="F105" s="74"/>
      <c r="G105" s="74"/>
      <c r="H105" s="74"/>
      <c r="I105" s="74"/>
      <c r="J105" s="77" t="s">
        <v>130</v>
      </c>
      <c r="K105" s="78"/>
      <c r="L105" s="75"/>
      <c r="M105" s="29">
        <f>M99</f>
        <v>0</v>
      </c>
    </row>
    <row r="106" spans="1:13" x14ac:dyDescent="0.25">
      <c r="A106" s="72" t="s">
        <v>160</v>
      </c>
      <c r="B106" s="73" t="s">
        <v>8</v>
      </c>
      <c r="C106" s="73" t="s">
        <v>74</v>
      </c>
      <c r="D106" s="73" t="s">
        <v>131</v>
      </c>
      <c r="E106" s="74"/>
      <c r="F106" s="74"/>
      <c r="G106" s="74"/>
      <c r="H106" s="74"/>
      <c r="I106" s="74"/>
      <c r="J106" s="74"/>
      <c r="K106" s="75">
        <f>SUM((J108:J109))</f>
        <v>8</v>
      </c>
      <c r="L106" s="30"/>
      <c r="M106" s="28">
        <f>+ROUND(TRUNC(K106,2)*TRUNC(L106,2),2)</f>
        <v>0</v>
      </c>
    </row>
    <row r="107" spans="1:13" ht="350.25" customHeight="1" x14ac:dyDescent="0.25">
      <c r="A107" s="74"/>
      <c r="B107" s="74"/>
      <c r="C107" s="74"/>
      <c r="D107" s="73" t="s">
        <v>132</v>
      </c>
      <c r="E107" s="74"/>
      <c r="F107" s="74"/>
      <c r="G107" s="74"/>
      <c r="H107" s="74"/>
      <c r="I107" s="74"/>
      <c r="J107" s="74"/>
      <c r="K107" s="74"/>
      <c r="L107" s="74"/>
      <c r="M107" s="74"/>
    </row>
    <row r="108" spans="1:13" x14ac:dyDescent="0.25">
      <c r="A108" s="74"/>
      <c r="B108" s="74"/>
      <c r="C108" s="74"/>
      <c r="D108" s="74"/>
      <c r="E108" s="73" t="s">
        <v>82</v>
      </c>
      <c r="F108" s="76">
        <v>6</v>
      </c>
      <c r="G108" s="75">
        <v>0</v>
      </c>
      <c r="H108" s="75">
        <v>0</v>
      </c>
      <c r="I108" s="75">
        <v>0</v>
      </c>
      <c r="J108" s="75">
        <f>OR(F108&lt;&gt;0,G108&lt;&gt;0,H108&lt;&gt;0,I108&lt;&gt;0)*(F108 + (F108 = 0))*(G108 + (G108 = 0))*(H108 + (H108 = 0))*(I108 + (I108 = 0))</f>
        <v>6</v>
      </c>
      <c r="K108" s="74"/>
      <c r="L108" s="74"/>
      <c r="M108" s="74"/>
    </row>
    <row r="109" spans="1:13" x14ac:dyDescent="0.25">
      <c r="A109" s="74"/>
      <c r="B109" s="74"/>
      <c r="C109" s="74"/>
      <c r="D109" s="74"/>
      <c r="E109" s="73" t="s">
        <v>133</v>
      </c>
      <c r="F109" s="76">
        <v>2</v>
      </c>
      <c r="G109" s="75">
        <v>0</v>
      </c>
      <c r="H109" s="75">
        <v>0</v>
      </c>
      <c r="I109" s="75">
        <v>0</v>
      </c>
      <c r="J109" s="75">
        <f>OR(F109&lt;&gt;0,G109&lt;&gt;0,H109&lt;&gt;0,I109&lt;&gt;0)*(F109 + (F109 = 0))*(G109 + (G109 = 0))*(H109 + (H109 = 0))*(I109 + (I109 = 0))</f>
        <v>2</v>
      </c>
      <c r="K109" s="74"/>
      <c r="L109" s="74"/>
      <c r="M109" s="74"/>
    </row>
    <row r="110" spans="1:13" x14ac:dyDescent="0.25">
      <c r="A110" s="74"/>
      <c r="B110" s="74"/>
      <c r="C110" s="74"/>
      <c r="D110" s="74"/>
      <c r="E110" s="74"/>
      <c r="F110" s="74"/>
      <c r="G110" s="74"/>
      <c r="H110" s="74"/>
      <c r="I110" s="74"/>
      <c r="J110" s="77" t="s">
        <v>134</v>
      </c>
      <c r="K110" s="78"/>
      <c r="L110" s="75"/>
      <c r="M110" s="29">
        <f>M106</f>
        <v>0</v>
      </c>
    </row>
    <row r="111" spans="1:13" x14ac:dyDescent="0.25">
      <c r="A111" s="72" t="s">
        <v>161</v>
      </c>
      <c r="B111" s="73" t="s">
        <v>8</v>
      </c>
      <c r="C111" s="73" t="s">
        <v>74</v>
      </c>
      <c r="D111" s="73" t="s">
        <v>135</v>
      </c>
      <c r="E111" s="74"/>
      <c r="F111" s="74"/>
      <c r="G111" s="74"/>
      <c r="H111" s="74"/>
      <c r="I111" s="74"/>
      <c r="J111" s="74"/>
      <c r="K111" s="75">
        <f>J113</f>
        <v>18</v>
      </c>
      <c r="L111" s="30"/>
      <c r="M111" s="28">
        <f>+ROUND(TRUNC(K111,2)*TRUNC(L111,2),2)</f>
        <v>0</v>
      </c>
    </row>
    <row r="112" spans="1:13" ht="409.5" customHeight="1" x14ac:dyDescent="0.25">
      <c r="A112" s="74"/>
      <c r="B112" s="74"/>
      <c r="C112" s="74"/>
      <c r="D112" s="73" t="s">
        <v>136</v>
      </c>
      <c r="E112" s="74"/>
      <c r="F112" s="74"/>
      <c r="G112" s="74"/>
      <c r="H112" s="74"/>
      <c r="I112" s="74"/>
      <c r="J112" s="74"/>
      <c r="K112" s="74"/>
      <c r="L112" s="74"/>
      <c r="M112" s="74"/>
    </row>
    <row r="113" spans="1:13" x14ac:dyDescent="0.25">
      <c r="A113" s="74"/>
      <c r="B113" s="74"/>
      <c r="C113" s="74"/>
      <c r="D113" s="74"/>
      <c r="E113" s="73" t="s">
        <v>84</v>
      </c>
      <c r="F113" s="76">
        <v>18</v>
      </c>
      <c r="G113" s="75">
        <v>0</v>
      </c>
      <c r="H113" s="75">
        <v>0</v>
      </c>
      <c r="I113" s="75">
        <v>0</v>
      </c>
      <c r="J113" s="75">
        <f>OR(F113&lt;&gt;0,G113&lt;&gt;0,H113&lt;&gt;0,I113&lt;&gt;0)*(F113 + (F113 = 0))*(G113 + (G113 = 0))*(H113 + (H113 = 0))*(I113 + (I113 = 0))</f>
        <v>18</v>
      </c>
      <c r="K113" s="74"/>
      <c r="L113" s="74"/>
      <c r="M113" s="74"/>
    </row>
    <row r="114" spans="1:13" x14ac:dyDescent="0.25">
      <c r="A114" s="74"/>
      <c r="B114" s="74"/>
      <c r="C114" s="74"/>
      <c r="D114" s="74"/>
      <c r="E114" s="73" t="s">
        <v>107</v>
      </c>
      <c r="F114" s="76"/>
      <c r="G114" s="75"/>
      <c r="H114" s="75"/>
      <c r="I114" s="75"/>
      <c r="J114" s="75">
        <f>OR(F114&lt;&gt;0,G114&lt;&gt;0,H114&lt;&gt;0,I114&lt;&gt;0)*(F114 + (F114 = 0))*(G114 + (G114 = 0))*(H114 + (H114 = 0))*(I114 + (I114 = 0))</f>
        <v>0</v>
      </c>
      <c r="K114" s="74"/>
      <c r="L114" s="74"/>
      <c r="M114" s="74"/>
    </row>
    <row r="115" spans="1:13" x14ac:dyDescent="0.25">
      <c r="A115" s="74"/>
      <c r="B115" s="74"/>
      <c r="C115" s="74"/>
      <c r="D115" s="74"/>
      <c r="E115" s="74"/>
      <c r="F115" s="74"/>
      <c r="G115" s="74"/>
      <c r="H115" s="74"/>
      <c r="I115" s="74"/>
      <c r="J115" s="77" t="s">
        <v>137</v>
      </c>
      <c r="K115" s="78"/>
      <c r="L115" s="75"/>
      <c r="M115" s="29">
        <f>M111</f>
        <v>0</v>
      </c>
    </row>
    <row r="116" spans="1:13" x14ac:dyDescent="0.25">
      <c r="A116" s="72" t="s">
        <v>162</v>
      </c>
      <c r="B116" s="73" t="s">
        <v>8</v>
      </c>
      <c r="C116" s="73" t="s">
        <v>62</v>
      </c>
      <c r="D116" s="73" t="s">
        <v>138</v>
      </c>
      <c r="E116" s="74"/>
      <c r="F116" s="74"/>
      <c r="G116" s="74"/>
      <c r="H116" s="74"/>
      <c r="I116" s="74"/>
      <c r="J116" s="74"/>
      <c r="K116" s="75">
        <v>18.5</v>
      </c>
      <c r="L116" s="30"/>
      <c r="M116" s="28">
        <f>ROUND(K116*L116,2)</f>
        <v>0</v>
      </c>
    </row>
    <row r="117" spans="1:13" ht="67.5" x14ac:dyDescent="0.25">
      <c r="A117" s="74"/>
      <c r="B117" s="74"/>
      <c r="C117" s="74"/>
      <c r="D117" s="73" t="s">
        <v>139</v>
      </c>
      <c r="E117" s="74"/>
      <c r="F117" s="74"/>
      <c r="G117" s="74"/>
      <c r="H117" s="74"/>
      <c r="I117" s="74"/>
      <c r="J117" s="74"/>
      <c r="K117" s="74"/>
      <c r="L117" s="74"/>
      <c r="M117" s="74"/>
    </row>
    <row r="118" spans="1:13" x14ac:dyDescent="0.25">
      <c r="A118" s="81" t="s">
        <v>140</v>
      </c>
      <c r="B118" s="81" t="s">
        <v>8</v>
      </c>
      <c r="C118" s="81" t="s">
        <v>10</v>
      </c>
      <c r="D118" s="81" t="s">
        <v>169</v>
      </c>
      <c r="E118" s="82"/>
      <c r="F118" s="82"/>
      <c r="G118" s="82"/>
      <c r="H118" s="82"/>
      <c r="I118" s="82"/>
      <c r="J118" s="82"/>
      <c r="K118" s="83">
        <v>1</v>
      </c>
      <c r="L118" s="61">
        <v>410</v>
      </c>
      <c r="M118" s="61">
        <f>ROUND(K118*L118,2)</f>
        <v>410</v>
      </c>
    </row>
    <row r="119" spans="1:13" ht="78.75" x14ac:dyDescent="0.25">
      <c r="A119" s="74"/>
      <c r="B119" s="74"/>
      <c r="C119" s="74"/>
      <c r="D119" s="73" t="s">
        <v>141</v>
      </c>
      <c r="E119" s="74"/>
      <c r="F119" s="74"/>
      <c r="G119" s="74"/>
      <c r="H119" s="74"/>
      <c r="I119" s="74"/>
      <c r="J119" s="74"/>
      <c r="K119" s="74"/>
      <c r="L119" s="74"/>
      <c r="M119" s="74"/>
    </row>
    <row r="120" spans="1:13" x14ac:dyDescent="0.25">
      <c r="A120" s="74"/>
      <c r="B120" s="74"/>
      <c r="C120" s="74"/>
      <c r="D120" s="74"/>
      <c r="E120" s="74"/>
      <c r="F120" s="74"/>
      <c r="G120" s="74"/>
      <c r="H120" s="74"/>
      <c r="I120" s="74"/>
      <c r="J120" s="77" t="s">
        <v>142</v>
      </c>
      <c r="K120" s="80"/>
      <c r="L120" s="78"/>
      <c r="M120" s="29">
        <f>SUM(M98+M105+M110+M115+M118+M116)</f>
        <v>410</v>
      </c>
    </row>
    <row r="121" spans="1:13" x14ac:dyDescent="0.25">
      <c r="A121" s="68" t="s">
        <v>57</v>
      </c>
      <c r="B121" s="68" t="s">
        <v>7</v>
      </c>
      <c r="C121" s="68" t="s">
        <v>9</v>
      </c>
      <c r="D121" s="68" t="s">
        <v>52</v>
      </c>
      <c r="E121" s="69"/>
      <c r="F121" s="69"/>
      <c r="G121" s="69"/>
      <c r="H121" s="69"/>
      <c r="I121" s="69"/>
      <c r="J121" s="69"/>
      <c r="K121" s="70"/>
      <c r="L121" s="71"/>
      <c r="M121" s="71"/>
    </row>
    <row r="122" spans="1:13" x14ac:dyDescent="0.25">
      <c r="A122" s="72" t="s">
        <v>143</v>
      </c>
      <c r="B122" s="73" t="s">
        <v>8</v>
      </c>
      <c r="C122" s="73" t="s">
        <v>74</v>
      </c>
      <c r="D122" s="73" t="s">
        <v>144</v>
      </c>
      <c r="E122" s="74"/>
      <c r="F122" s="74"/>
      <c r="G122" s="74"/>
      <c r="H122" s="74"/>
      <c r="I122" s="74"/>
      <c r="J122" s="74"/>
      <c r="K122" s="75">
        <v>1</v>
      </c>
      <c r="L122" s="30"/>
      <c r="M122" s="28">
        <f>ROUND(K122*L122,2)</f>
        <v>0</v>
      </c>
    </row>
    <row r="123" spans="1:13" s="2" customFormat="1" ht="127.5" customHeight="1" x14ac:dyDescent="0.25">
      <c r="A123" s="74"/>
      <c r="B123" s="74"/>
      <c r="C123" s="74"/>
      <c r="D123" s="73" t="s">
        <v>145</v>
      </c>
      <c r="E123" s="74"/>
      <c r="F123" s="74"/>
      <c r="G123" s="74"/>
      <c r="H123" s="74"/>
      <c r="I123" s="74"/>
      <c r="J123" s="74"/>
      <c r="K123" s="74"/>
      <c r="L123" s="74"/>
      <c r="M123" s="74"/>
    </row>
    <row r="124" spans="1:13" s="2" customFormat="1" x14ac:dyDescent="0.25">
      <c r="A124" s="74"/>
      <c r="B124" s="74"/>
      <c r="C124" s="74"/>
      <c r="D124" s="74"/>
      <c r="E124" s="74"/>
      <c r="F124" s="74"/>
      <c r="G124" s="74"/>
      <c r="H124" s="74"/>
      <c r="I124" s="74"/>
      <c r="J124" s="77" t="s">
        <v>146</v>
      </c>
      <c r="K124" s="80"/>
      <c r="L124" s="78"/>
      <c r="M124" s="29">
        <f>M122</f>
        <v>0</v>
      </c>
    </row>
    <row r="125" spans="1:13" s="2" customFormat="1" ht="15" customHeight="1" x14ac:dyDescent="0.25">
      <c r="A125" s="68" t="s">
        <v>147</v>
      </c>
      <c r="B125" s="68" t="s">
        <v>7</v>
      </c>
      <c r="C125" s="68" t="s">
        <v>9</v>
      </c>
      <c r="D125" s="68" t="s">
        <v>12</v>
      </c>
      <c r="E125" s="69"/>
      <c r="F125" s="69"/>
      <c r="G125" s="69"/>
      <c r="H125" s="69"/>
      <c r="I125" s="69"/>
      <c r="J125" s="69"/>
      <c r="K125" s="70"/>
      <c r="L125" s="71"/>
      <c r="M125" s="71"/>
    </row>
    <row r="126" spans="1:13" s="2" customFormat="1" x14ac:dyDescent="0.25">
      <c r="A126" s="72" t="s">
        <v>148</v>
      </c>
      <c r="B126" s="73" t="s">
        <v>8</v>
      </c>
      <c r="C126" s="73" t="s">
        <v>74</v>
      </c>
      <c r="D126" s="73" t="s">
        <v>12</v>
      </c>
      <c r="E126" s="74"/>
      <c r="F126" s="74"/>
      <c r="G126" s="74"/>
      <c r="H126" s="74"/>
      <c r="I126" s="74"/>
      <c r="J126" s="74"/>
      <c r="K126" s="75">
        <v>1</v>
      </c>
      <c r="L126" s="30"/>
      <c r="M126" s="28">
        <f>ROUND(K126*L126,2)</f>
        <v>0</v>
      </c>
    </row>
    <row r="127" spans="1:13" s="2" customFormat="1" ht="188.25" customHeight="1" x14ac:dyDescent="0.25">
      <c r="A127" s="74"/>
      <c r="B127" s="74"/>
      <c r="C127" s="74"/>
      <c r="D127" s="73" t="s">
        <v>149</v>
      </c>
      <c r="E127" s="74"/>
      <c r="F127" s="74"/>
      <c r="G127" s="74"/>
      <c r="H127" s="74"/>
      <c r="I127" s="74"/>
      <c r="J127" s="74"/>
      <c r="K127" s="74"/>
      <c r="L127" s="74"/>
      <c r="M127" s="74"/>
    </row>
    <row r="128" spans="1:13" x14ac:dyDescent="0.25">
      <c r="A128" s="74"/>
      <c r="B128" s="74"/>
      <c r="C128" s="74"/>
      <c r="D128" s="74"/>
      <c r="E128" s="74"/>
      <c r="F128" s="74"/>
      <c r="G128" s="74"/>
      <c r="H128" s="74"/>
      <c r="I128" s="74"/>
      <c r="J128" s="77" t="s">
        <v>150</v>
      </c>
      <c r="K128" s="80"/>
      <c r="L128" s="78"/>
      <c r="M128" s="29">
        <f>M126</f>
        <v>0</v>
      </c>
    </row>
    <row r="129" spans="1:13" x14ac:dyDescent="0.25">
      <c r="A129" s="68" t="s">
        <v>151</v>
      </c>
      <c r="B129" s="68" t="s">
        <v>7</v>
      </c>
      <c r="C129" s="68" t="s">
        <v>9</v>
      </c>
      <c r="D129" s="68" t="s">
        <v>11</v>
      </c>
      <c r="E129" s="69"/>
      <c r="F129" s="69"/>
      <c r="G129" s="69"/>
      <c r="H129" s="69"/>
      <c r="I129" s="69"/>
      <c r="J129" s="69"/>
      <c r="K129" s="70"/>
      <c r="L129" s="71"/>
      <c r="M129" s="71"/>
    </row>
    <row r="130" spans="1:13" x14ac:dyDescent="0.25">
      <c r="A130" s="72" t="s">
        <v>152</v>
      </c>
      <c r="B130" s="73" t="s">
        <v>8</v>
      </c>
      <c r="C130" s="73" t="s">
        <v>74</v>
      </c>
      <c r="D130" s="73" t="s">
        <v>11</v>
      </c>
      <c r="E130" s="74"/>
      <c r="F130" s="74"/>
      <c r="G130" s="74"/>
      <c r="H130" s="74"/>
      <c r="I130" s="74"/>
      <c r="J130" s="74"/>
      <c r="K130" s="75">
        <v>1</v>
      </c>
      <c r="L130" s="30"/>
      <c r="M130" s="28">
        <f>ROUND(K130*L130,2)</f>
        <v>0</v>
      </c>
    </row>
    <row r="131" spans="1:13" ht="139.5" customHeight="1" x14ac:dyDescent="0.25">
      <c r="A131" s="74"/>
      <c r="B131" s="74"/>
      <c r="C131" s="74"/>
      <c r="D131" s="73" t="s">
        <v>153</v>
      </c>
      <c r="E131" s="74"/>
      <c r="F131" s="74"/>
      <c r="G131" s="74"/>
      <c r="H131" s="74"/>
      <c r="I131" s="74"/>
      <c r="J131" s="74"/>
      <c r="K131" s="74"/>
      <c r="L131" s="74"/>
      <c r="M131" s="74"/>
    </row>
    <row r="132" spans="1:13" ht="19.5" customHeight="1" x14ac:dyDescent="0.25">
      <c r="A132" s="74"/>
      <c r="B132" s="74"/>
      <c r="C132" s="74"/>
      <c r="D132" s="74"/>
      <c r="E132" s="74"/>
      <c r="F132" s="74"/>
      <c r="G132" s="74"/>
      <c r="H132" s="74"/>
      <c r="I132" s="74"/>
      <c r="J132" s="77" t="s">
        <v>154</v>
      </c>
      <c r="K132" s="80"/>
      <c r="L132" s="78"/>
      <c r="M132" s="29">
        <f>M130</f>
        <v>0</v>
      </c>
    </row>
    <row r="133" spans="1:13" x14ac:dyDescent="0.25">
      <c r="A133" s="84" t="s">
        <v>155</v>
      </c>
      <c r="B133" s="85"/>
      <c r="C133" s="85"/>
      <c r="D133" s="85"/>
      <c r="E133" s="85"/>
      <c r="F133" s="85"/>
      <c r="G133" s="85"/>
      <c r="H133" s="85"/>
      <c r="I133" s="85"/>
      <c r="J133" s="85"/>
      <c r="K133" s="85"/>
      <c r="L133" s="86"/>
      <c r="M133" s="29">
        <f>SUM(M32+M63+M91+M120+M124+M128+M132)</f>
        <v>830</v>
      </c>
    </row>
    <row r="135" spans="1:13" ht="15" customHeight="1" x14ac:dyDescent="0.25">
      <c r="A135" s="59" t="s">
        <v>166</v>
      </c>
      <c r="B135" s="59"/>
      <c r="C135" s="59"/>
      <c r="D135" s="59"/>
      <c r="E135" s="59"/>
      <c r="F135" s="59"/>
      <c r="G135" s="59"/>
      <c r="H135" s="59"/>
      <c r="I135" s="59"/>
      <c r="J135" s="59"/>
      <c r="K135" s="59"/>
      <c r="L135" s="59"/>
      <c r="M135" s="59"/>
    </row>
    <row r="136" spans="1:13" x14ac:dyDescent="0.25">
      <c r="A136" s="59" t="s">
        <v>168</v>
      </c>
      <c r="B136" s="59"/>
      <c r="C136" s="59"/>
      <c r="D136" s="59"/>
      <c r="E136" s="59"/>
      <c r="F136" s="59"/>
      <c r="G136" s="59"/>
      <c r="H136" s="59"/>
      <c r="I136" s="59"/>
      <c r="J136" s="59"/>
      <c r="K136" s="59"/>
      <c r="L136" s="59"/>
      <c r="M136" s="59"/>
    </row>
    <row r="139" spans="1:13" x14ac:dyDescent="0.25">
      <c r="D139" s="63"/>
      <c r="E139" s="63"/>
      <c r="F139" s="60" t="s">
        <v>170</v>
      </c>
      <c r="G139" s="63"/>
      <c r="H139" s="63"/>
    </row>
    <row r="140" spans="1:13" x14ac:dyDescent="0.25">
      <c r="G140" s="64" t="s">
        <v>171</v>
      </c>
      <c r="H140" s="64"/>
    </row>
    <row r="141" spans="1:13" x14ac:dyDescent="0.25">
      <c r="C141" s="65" t="s">
        <v>172</v>
      </c>
      <c r="D141" s="66"/>
      <c r="E141" s="66"/>
      <c r="F141" s="66"/>
      <c r="G141" s="66"/>
    </row>
    <row r="142" spans="1:13" x14ac:dyDescent="0.25">
      <c r="D142" s="62" t="s">
        <v>173</v>
      </c>
      <c r="E142" s="62"/>
      <c r="F142" s="62"/>
      <c r="G142" s="62"/>
    </row>
  </sheetData>
  <sheetProtection algorithmName="SHA-512" hashValue="UwaXMHRbMOLmq5wnCrpvsma63ojeOzxLFh451wzjvU1DdAsMtTOeYQgDmvrhKGn+Qk9QqxlOvaNjh8rUVtLseA==" saltValue="wcDyb4gFDy9RoPFVuJChSQ==" spinCount="100000" sheet="1" objects="1" scenarios="1" selectLockedCells="1" autoFilter="0"/>
  <autoFilter ref="A5:M133" xr:uid="{145105B8-44D5-428C-BA55-E5DD5048859B}"/>
  <mergeCells count="10">
    <mergeCell ref="G140:H140"/>
    <mergeCell ref="D141:G141"/>
    <mergeCell ref="D142:G142"/>
    <mergeCell ref="A136:M136"/>
    <mergeCell ref="D139:E139"/>
    <mergeCell ref="G139:H139"/>
    <mergeCell ref="A133:L133"/>
    <mergeCell ref="A1:J1"/>
    <mergeCell ref="A2:J2"/>
    <mergeCell ref="A135:M135"/>
  </mergeCells>
  <conditionalFormatting sqref="J119:J120">
    <cfRule type="expression" dxfId="1" priority="5">
      <formula>LEN(I149)+LEN(I150)&gt;0</formula>
    </cfRule>
    <cfRule type="expression" dxfId="0" priority="6">
      <formula>LEN(I119)+LEN(I120)&gt;0</formula>
    </cfRule>
  </conditionalFormatting>
  <dataValidations disablePrompts="1" count="1">
    <dataValidation type="list" allowBlank="1" showInputMessage="1" showErrorMessage="1" sqref="B6:B132" xr:uid="{4BEAF420-7C89-4F9A-ADA7-395C11F600A9}">
      <formula1>"Capítulo,Partida,Mano de obra,Maquinaria,Material,Otros,Tarea,"</formula1>
    </dataValidation>
  </dataValidations>
  <printOptions horizontalCentered="1"/>
  <pageMargins left="0.70866141732283472" right="0.51181102362204722" top="0.55118110236220474" bottom="0.55118110236220474" header="0.31496062992125984" footer="0.31496062992125984"/>
  <pageSetup paperSize="9" scale="54" fitToHeight="20" orientation="portrait" r:id="rId1"/>
  <headerFooter>
    <oddFooter>&amp;R&amp;P / &amp;N</oddFooter>
  </headerFooter>
  <ignoredErrors>
    <ignoredError sqref="A33 A6 A6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JUAN ANTONIO GONZALEZ GARCIA</cp:lastModifiedBy>
  <cp:lastPrinted>2026-07-09T10:42:24Z</cp:lastPrinted>
  <dcterms:created xsi:type="dcterms:W3CDTF">2026-02-02T12:27:45Z</dcterms:created>
  <dcterms:modified xsi:type="dcterms:W3CDTF">2026-07-09T10:42:38Z</dcterms:modified>
</cp:coreProperties>
</file>