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Z:\compras\general\unidad_b\OBRAS Y MANTENIMIENTO\1 EXPEDIENTES\1 EN TRAMITE\J  S-03575-2026 - Renovac cubierta edif Premontaje y Centro Receptor PRADO(VV)\DOCU\"/>
    </mc:Choice>
  </mc:AlternateContent>
  <xr:revisionPtr revIDLastSave="0" documentId="13_ncr:1_{8543EB1D-578C-4826-83A0-1AE684DDA08A}" xr6:coauthVersionLast="36" xr6:coauthVersionMax="36" xr10:uidLastSave="{00000000-0000-0000-0000-000000000000}"/>
  <bookViews>
    <workbookView xWindow="0" yWindow="0" windowWidth="26160" windowHeight="10125" xr2:uid="{F68FF14D-B592-49D2-BE66-06A19E86D1A6}"/>
  </bookViews>
  <sheets>
    <sheet name="Anexo I pag 1 oferta" sheetId="11" r:id="rId1"/>
    <sheet name="Anexo I Tabla Desglose Precio" sheetId="5" r:id="rId2"/>
    <sheet name="COMO OFERTAR PARTIDAS FIJAS" sheetId="12" r:id="rId3"/>
  </sheets>
  <definedNames>
    <definedName name="_xlnm._FilterDatabase" localSheetId="1" hidden="1">'Anexo I Tabla Desglose Precio'!$A$6:$M$644</definedName>
    <definedName name="_xlnm.Print_Area" localSheetId="0">'Anexo I pag 1 oferta'!$A$3:$J$48</definedName>
    <definedName name="_xlnm.Print_Area" localSheetId="1">'Anexo I Tabla Desglose Precio'!$A$4:$M$689</definedName>
    <definedName name="_xlnm.Print_Area" localSheetId="2">'COMO OFERTAR PARTIDAS FIJAS'!$A$1</definedName>
    <definedName name="_xlnm.Print_Titles" localSheetId="1">'Anexo I Tabla Desglose Precio'!$4:$6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103" i="5" l="1"/>
  <c r="M103" i="5" l="1"/>
  <c r="I20" i="12" l="1"/>
  <c r="H20" i="12"/>
  <c r="F20" i="12"/>
  <c r="M670" i="5" l="1"/>
  <c r="M672" i="5" s="1"/>
  <c r="M666" i="5" l="1"/>
  <c r="M668" i="5" s="1"/>
  <c r="M662" i="5"/>
  <c r="J660" i="5"/>
  <c r="J659" i="5"/>
  <c r="J658" i="5"/>
  <c r="J657" i="5"/>
  <c r="J656" i="5"/>
  <c r="J655" i="5"/>
  <c r="J654" i="5"/>
  <c r="J653" i="5"/>
  <c r="J652" i="5"/>
  <c r="J651" i="5"/>
  <c r="J650" i="5"/>
  <c r="J649" i="5"/>
  <c r="J648" i="5"/>
  <c r="J647" i="5"/>
  <c r="J646" i="5"/>
  <c r="J645" i="5"/>
  <c r="J644" i="5"/>
  <c r="J640" i="5"/>
  <c r="J639" i="5"/>
  <c r="J638" i="5"/>
  <c r="J637" i="5"/>
  <c r="J636" i="5"/>
  <c r="J635" i="5"/>
  <c r="J634" i="5"/>
  <c r="J633" i="5"/>
  <c r="J632" i="5"/>
  <c r="J631" i="5"/>
  <c r="J630" i="5"/>
  <c r="J629" i="5"/>
  <c r="J628" i="5"/>
  <c r="J627" i="5"/>
  <c r="J626" i="5"/>
  <c r="J625" i="5"/>
  <c r="J624" i="5"/>
  <c r="J620" i="5"/>
  <c r="J619" i="5"/>
  <c r="J618" i="5"/>
  <c r="J617" i="5"/>
  <c r="J616" i="5"/>
  <c r="J615" i="5"/>
  <c r="J614" i="5"/>
  <c r="J613" i="5"/>
  <c r="J612" i="5"/>
  <c r="J611" i="5"/>
  <c r="J610" i="5"/>
  <c r="J609" i="5"/>
  <c r="J608" i="5"/>
  <c r="J607" i="5"/>
  <c r="J606" i="5"/>
  <c r="J605" i="5"/>
  <c r="J604" i="5"/>
  <c r="M598" i="5"/>
  <c r="J597" i="5"/>
  <c r="J596" i="5"/>
  <c r="J593" i="5"/>
  <c r="K591" i="5" s="1"/>
  <c r="M591" i="5" s="1"/>
  <c r="J590" i="5"/>
  <c r="K588" i="5" s="1"/>
  <c r="M588" i="5" s="1"/>
  <c r="J587" i="5"/>
  <c r="J586" i="5"/>
  <c r="J583" i="5"/>
  <c r="J582" i="5"/>
  <c r="M569" i="5"/>
  <c r="M562" i="5"/>
  <c r="M560" i="5"/>
  <c r="M558" i="5"/>
  <c r="K525" i="5"/>
  <c r="M525" i="5" s="1"/>
  <c r="K519" i="5"/>
  <c r="M519" i="5" s="1"/>
  <c r="K515" i="5"/>
  <c r="M515" i="5" s="1"/>
  <c r="K511" i="5"/>
  <c r="J577" i="5"/>
  <c r="K575" i="5" s="1"/>
  <c r="M575" i="5" s="1"/>
  <c r="J574" i="5"/>
  <c r="J573" i="5"/>
  <c r="J568" i="5"/>
  <c r="J567" i="5"/>
  <c r="J566" i="5"/>
  <c r="J557" i="5"/>
  <c r="J556" i="5"/>
  <c r="J555" i="5"/>
  <c r="J554" i="5"/>
  <c r="J553" i="5"/>
  <c r="J552" i="5"/>
  <c r="J551" i="5"/>
  <c r="J550" i="5"/>
  <c r="J547" i="5"/>
  <c r="J546" i="5"/>
  <c r="K642" i="5" l="1"/>
  <c r="M642" i="5" s="1"/>
  <c r="K594" i="5"/>
  <c r="M594" i="5" s="1"/>
  <c r="K622" i="5"/>
  <c r="M622" i="5" s="1"/>
  <c r="K602" i="5"/>
  <c r="M602" i="5" s="1"/>
  <c r="K544" i="5"/>
  <c r="M544" i="5" s="1"/>
  <c r="K584" i="5"/>
  <c r="M584" i="5" s="1"/>
  <c r="K580" i="5"/>
  <c r="M580" i="5" s="1"/>
  <c r="K571" i="5"/>
  <c r="M571" i="5" s="1"/>
  <c r="K548" i="5"/>
  <c r="M548" i="5" s="1"/>
  <c r="K564" i="5"/>
  <c r="M564" i="5" s="1"/>
  <c r="M511" i="5"/>
  <c r="M664" i="5" l="1"/>
  <c r="M600" i="5"/>
  <c r="M578" i="5"/>
  <c r="K490" i="5" l="1"/>
  <c r="M490" i="5" s="1"/>
  <c r="K471" i="5"/>
  <c r="M471" i="5" s="1"/>
  <c r="K449" i="5"/>
  <c r="M449" i="5" s="1"/>
  <c r="K430" i="5"/>
  <c r="M430" i="5" s="1"/>
  <c r="M509" i="5" l="1"/>
  <c r="K333" i="5"/>
  <c r="M333" i="5" s="1"/>
  <c r="K291" i="5"/>
  <c r="M291" i="5" s="1"/>
  <c r="K423" i="5"/>
  <c r="M423" i="5" s="1"/>
  <c r="K404" i="5"/>
  <c r="M404" i="5" s="1"/>
  <c r="K385" i="5"/>
  <c r="M385" i="5" s="1"/>
  <c r="K366" i="5"/>
  <c r="M366" i="5" s="1"/>
  <c r="K361" i="5"/>
  <c r="M361" i="5" s="1"/>
  <c r="J360" i="5"/>
  <c r="J359" i="5"/>
  <c r="J358" i="5"/>
  <c r="J357" i="5"/>
  <c r="J356" i="5"/>
  <c r="J355" i="5"/>
  <c r="K314" i="5"/>
  <c r="M314" i="5" s="1"/>
  <c r="K295" i="5"/>
  <c r="M295" i="5" s="1"/>
  <c r="K272" i="5"/>
  <c r="M272" i="5" s="1"/>
  <c r="K353" i="5" l="1"/>
  <c r="M353" i="5" s="1"/>
  <c r="K253" i="5"/>
  <c r="M253" i="5" s="1"/>
  <c r="K246" i="5"/>
  <c r="M428" i="5" l="1"/>
  <c r="K223" i="5"/>
  <c r="M223" i="5" s="1"/>
  <c r="K204" i="5"/>
  <c r="M204" i="5" s="1"/>
  <c r="K185" i="5"/>
  <c r="M185" i="5" s="1"/>
  <c r="K166" i="5"/>
  <c r="M166" i="5" s="1"/>
  <c r="K147" i="5"/>
  <c r="M147" i="5" s="1"/>
  <c r="K128" i="5"/>
  <c r="M128" i="5" s="1"/>
  <c r="K109" i="5"/>
  <c r="M109" i="5" s="1"/>
  <c r="K84" i="5"/>
  <c r="M84" i="5" s="1"/>
  <c r="K65" i="5"/>
  <c r="M65" i="5" s="1"/>
  <c r="K46" i="5"/>
  <c r="M46" i="5" s="1"/>
  <c r="K27" i="5"/>
  <c r="K8" i="5"/>
  <c r="M242" i="5" l="1"/>
  <c r="M246" i="5"/>
  <c r="G66" i="12"/>
  <c r="J66" i="12" s="1"/>
  <c r="F66" i="12"/>
  <c r="D66" i="12"/>
  <c r="C66" i="12"/>
  <c r="B66" i="12"/>
  <c r="A66" i="12"/>
  <c r="H50" i="12"/>
  <c r="G50" i="12"/>
  <c r="F50" i="12"/>
  <c r="D50" i="12"/>
  <c r="C50" i="12"/>
  <c r="B50" i="12"/>
  <c r="A50" i="12"/>
  <c r="G35" i="12"/>
  <c r="F35" i="12"/>
  <c r="D35" i="12"/>
  <c r="C35" i="12"/>
  <c r="B35" i="12"/>
  <c r="A35" i="12"/>
  <c r="G19" i="12"/>
  <c r="F19" i="12"/>
  <c r="D19" i="12"/>
  <c r="C19" i="12"/>
  <c r="B19" i="12"/>
  <c r="A19" i="12"/>
  <c r="H19" i="12" l="1"/>
  <c r="H35" i="12"/>
  <c r="H66" i="12"/>
  <c r="M27" i="5" l="1"/>
  <c r="M8" i="5"/>
  <c r="M251" i="5" l="1"/>
  <c r="M673" i="5" s="1"/>
  <c r="K674" i="5" l="1"/>
  <c r="K675" i="5"/>
  <c r="M676" i="5"/>
  <c r="B26" i="11" s="1"/>
</calcChain>
</file>

<file path=xl/sharedStrings.xml><?xml version="1.0" encoding="utf-8"?>
<sst xmlns="http://schemas.openxmlformats.org/spreadsheetml/2006/main" count="993" uniqueCount="326">
  <si>
    <t>Código</t>
  </si>
  <si>
    <t>Nat</t>
  </si>
  <si>
    <t>Ud</t>
  </si>
  <si>
    <t>Resumen</t>
  </si>
  <si>
    <t>Longitud</t>
  </si>
  <si>
    <t>Anchura</t>
  </si>
  <si>
    <t>Altura</t>
  </si>
  <si>
    <t>Cantidad</t>
  </si>
  <si>
    <t>CanPres</t>
  </si>
  <si>
    <t>Pres</t>
  </si>
  <si>
    <t>ImpPres</t>
  </si>
  <si>
    <t>01</t>
  </si>
  <si>
    <t>Capítulo</t>
  </si>
  <si>
    <t/>
  </si>
  <si>
    <t>Partida</t>
  </si>
  <si>
    <t>PA</t>
  </si>
  <si>
    <t>Total 01</t>
  </si>
  <si>
    <t>02</t>
  </si>
  <si>
    <t>Total 02</t>
  </si>
  <si>
    <t>Total 03</t>
  </si>
  <si>
    <t>08</t>
  </si>
  <si>
    <t>SEGURIDAD Y SALUD</t>
  </si>
  <si>
    <t>___N___</t>
  </si>
  <si>
    <t>01_01</t>
  </si>
  <si>
    <t>01_02</t>
  </si>
  <si>
    <t>01_03</t>
  </si>
  <si>
    <t>01_04</t>
  </si>
  <si>
    <t>01_05</t>
  </si>
  <si>
    <t>01_06</t>
  </si>
  <si>
    <t>02_01</t>
  </si>
  <si>
    <t>02_02</t>
  </si>
  <si>
    <t>02_03</t>
  </si>
  <si>
    <t>02_04</t>
  </si>
  <si>
    <t>02_05</t>
  </si>
  <si>
    <t>02_06</t>
  </si>
  <si>
    <t>02_07</t>
  </si>
  <si>
    <t>02_08</t>
  </si>
  <si>
    <t>02_09</t>
  </si>
  <si>
    <t>02_10</t>
  </si>
  <si>
    <t>02_11</t>
  </si>
  <si>
    <t>02_12</t>
  </si>
  <si>
    <t>03_01</t>
  </si>
  <si>
    <t>03_02</t>
  </si>
  <si>
    <t>03_03</t>
  </si>
  <si>
    <t>03_04</t>
  </si>
  <si>
    <t>08_01</t>
  </si>
  <si>
    <t>PRESUPUESTO EJECUCION CONTRATA/IMPORTE OFERTA</t>
  </si>
  <si>
    <t>Fdo:</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</si>
  <si>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Proyecto.</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</si>
  <si>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</si>
  <si>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 xml:space="preserve">ESTA TABLA DESGLOSE PRECIO DE OFERTA SE PRESENTARA EN FORMATO PDF 
</t>
  </si>
  <si>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</si>
  <si>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</si>
  <si>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</si>
  <si>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</si>
  <si>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</si>
  <si>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</si>
  <si>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</si>
  <si>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</si>
  <si>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</si>
  <si>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</si>
  <si>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</si>
  <si>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conforme acredita con Poder.</t>
  </si>
  <si>
    <r>
      <rPr>
        <b/>
        <sz val="11"/>
        <color theme="1"/>
        <rFont val="Calibri"/>
        <family val="2"/>
        <scheme val="minor"/>
      </rPr>
      <t>Se compromete a ejecutar la obra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xml:space="preserve"> señalando como características de su proposición las siguientes:</t>
    </r>
  </si>
  <si>
    <r>
      <t xml:space="preserve">A. El precio máximo ofertado, </t>
    </r>
    <r>
      <rPr>
        <b/>
        <u/>
        <sz val="11"/>
        <color theme="1"/>
        <rFont val="Calibri"/>
        <family val="2"/>
        <scheme val="minor"/>
      </rPr>
      <t>expresado sin IVA</t>
    </r>
    <r>
      <rPr>
        <b/>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</si>
  <si>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</si>
  <si>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</si>
  <si>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</si>
  <si>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Las proposiciones económicas no podrán superar el valor estimado indicado en el PCAP cláusula 3ª, sin incluir modificaciones.</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</si>
  <si>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</si>
  <si>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</si>
  <si>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</si>
  <si>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</si>
  <si>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t>ImpPres (*)</t>
  </si>
  <si>
    <t>t</t>
  </si>
  <si>
    <t xml:space="preserve">	PRESUPUESTO EJECUCION MATERIAL</t>
  </si>
  <si>
    <r>
      <t>Gastos Generales</t>
    </r>
    <r>
      <rPr>
        <b/>
        <sz val="8"/>
        <color rgb="FFFF0000"/>
        <rFont val="Calibri"/>
        <family val="2"/>
        <scheme val="minor"/>
      </rPr>
      <t xml:space="preserve"> xx</t>
    </r>
    <r>
      <rPr>
        <b/>
        <sz val="8"/>
        <color rgb="FF000000"/>
        <rFont val="Calibri"/>
        <family val="2"/>
        <scheme val="minor"/>
      </rPr>
      <t xml:space="preserve"> % (a)</t>
    </r>
  </si>
  <si>
    <r>
      <t>Beneficio Industrial</t>
    </r>
    <r>
      <rPr>
        <b/>
        <sz val="8"/>
        <color rgb="FFFF0000"/>
        <rFont val="Calibri"/>
        <family val="2"/>
        <scheme val="minor"/>
      </rPr>
      <t xml:space="preserve"> xx</t>
    </r>
    <r>
      <rPr>
        <b/>
        <sz val="8"/>
        <color rgb="FF000000"/>
        <rFont val="Calibri"/>
        <family val="2"/>
        <scheme val="minor"/>
      </rPr>
      <t xml:space="preserve"> % (b)</t>
    </r>
  </si>
  <si>
    <r>
      <rPr>
        <b/>
        <sz val="8"/>
        <color rgb="FFFF0000"/>
        <rFont val="Calibri"/>
        <family val="2"/>
        <scheme val="minor"/>
      </rPr>
      <t xml:space="preserve">(a) (b) </t>
    </r>
    <r>
      <rPr>
        <b/>
        <sz val="8"/>
        <color theme="1"/>
        <rFont val="Calibri"/>
        <family val="2"/>
        <scheme val="minor"/>
      </rPr>
      <t>Cuando no se indiquen otros porcentajes se entenderá que quedan incluidos en el precio de la oferta el 13% de Gastos Generales y el 6% de Beneficio Industrial</t>
    </r>
  </si>
  <si>
    <t>(*) Deberán presupuestarse todas las partidas de los capítulos 01 a 08. En caso de incluirse alguna partida con importe cero se considerará ofertada SIN COSTE para CRTVE.</t>
  </si>
  <si>
    <t>HAY TRES FORMAS DE OFERTAR LAS PARTIDAS FIJAS, QUE APARECEN EN AZUL Y SON, en este expediente, según mediciones:</t>
  </si>
  <si>
    <t>1)</t>
  </si>
  <si>
    <t>PARTIDAS FIJAS CON GASTOS GENERALES (13 %) Y BENEFICIO INDUSTRIAL (6 %) INCLUIDOS EN CADA PARTIDA</t>
  </si>
  <si>
    <t xml:space="preserve">No se detalla NINGUN importe en G.G.-B.I. (AUTOMATICAMENTE se asume por defecto GG 13%- BI 6%) </t>
  </si>
  <si>
    <r>
      <t>Gastos Generales</t>
    </r>
    <r>
      <rPr>
        <b/>
        <sz val="8"/>
        <color rgb="FFFF0000"/>
        <rFont val="Calibri"/>
        <family val="2"/>
        <scheme val="minor"/>
      </rPr>
      <t xml:space="preserve"> xx</t>
    </r>
    <r>
      <rPr>
        <b/>
        <sz val="8"/>
        <color rgb="FF000000"/>
        <rFont val="Calibri"/>
        <family val="2"/>
        <scheme val="minor"/>
      </rPr>
      <t xml:space="preserve"> %</t>
    </r>
    <r>
      <rPr>
        <b/>
        <sz val="8"/>
        <color rgb="FFFF0000"/>
        <rFont val="Calibri"/>
        <family val="2"/>
        <scheme val="minor"/>
      </rPr>
      <t xml:space="preserve"> (a)</t>
    </r>
  </si>
  <si>
    <t>13 %</t>
  </si>
  <si>
    <t>SIN IMPORTE</t>
  </si>
  <si>
    <r>
      <t>Beneficio Industrial</t>
    </r>
    <r>
      <rPr>
        <b/>
        <sz val="8"/>
        <color rgb="FFFF0000"/>
        <rFont val="Calibri"/>
        <family val="2"/>
        <scheme val="minor"/>
      </rPr>
      <t xml:space="preserve"> yy</t>
    </r>
    <r>
      <rPr>
        <b/>
        <sz val="8"/>
        <color rgb="FF000000"/>
        <rFont val="Calibri"/>
        <family val="2"/>
        <scheme val="minor"/>
      </rPr>
      <t xml:space="preserve"> % </t>
    </r>
    <r>
      <rPr>
        <b/>
        <sz val="8"/>
        <color rgb="FFFF0000"/>
        <rFont val="Calibri"/>
        <family val="2"/>
        <scheme val="minor"/>
      </rPr>
      <t>(b)</t>
    </r>
  </si>
  <si>
    <t xml:space="preserve"> 6 %</t>
  </si>
  <si>
    <t>LAS PARTIDAS FIJAS APARECERAN REGISTRADAS POR EL IMPORTE QUE FIGURA EN MEDICIONES DE PLIEGO TECNICO + 19 %</t>
  </si>
  <si>
    <t>2)</t>
  </si>
  <si>
    <t>PARTIDAS FIJAS SIN GASTOS GENERALES NI BENEFICIO INDUSTRIAL (importe recogido en mediciones de Anexo a Pliego Técnico)</t>
  </si>
  <si>
    <t>Se detalla importe total de GG-BI POR EL LICITADOR</t>
  </si>
  <si>
    <t>xx %</t>
  </si>
  <si>
    <t>IMPORTE TOTAL GG</t>
  </si>
  <si>
    <t xml:space="preserve"> yy %</t>
  </si>
  <si>
    <t>IMPORTE TOTAL BI</t>
  </si>
  <si>
    <t>(a) (b) los porcentajes xx% , yy % se recalculan AUTOMATICAMETNE (no tienen que ser 13 % y 6 % propuestos por defecto)</t>
  </si>
  <si>
    <t>LAS PARTIDAS FIJAS APARECERAN REGISTRADAS POR EL IMPORTE QUE FIGURA EN MEDICIONES DE PLIEGO TECNICO (sin G.G. ni B.I.)</t>
  </si>
  <si>
    <t>3)</t>
  </si>
  <si>
    <t>PARTIDAS FIJAS CON GASTOS GENERALES Y/O BENEFICIO INDUSTRIAL DISTINTOS A 13 % y 6 % INCLUIDOS EN CADA PARTIDA</t>
  </si>
  <si>
    <t>No se detalla NINGUN importe en GG-BI y EL LICITADOR detalla en celdas en verde el % de GG y BI incluido que aplica en cada partida ofertada</t>
  </si>
  <si>
    <t>XX  %</t>
  </si>
  <si>
    <t>YY  %</t>
  </si>
  <si>
    <t>LAS PARTIDAS FIJAS APARECERAN REGISTRADAS POR EL IMPORTE QUE FIGURA EN MEDICIONES DE PLIEGO TECNICO + los porcentajes XX % e YY % incluidos por licitador en las partidas no fijas</t>
  </si>
  <si>
    <t>EJEMPLO CON PORCENTAJE GG 10 % Y BI 5 %</t>
  </si>
  <si>
    <t>SE COMPLETA ASI EL DETALLE DE G.G. Y B.I.</t>
  </si>
  <si>
    <t>LAS PARTIDAS FIJAS APARECERAN OFERTADAS ASÍ (AUTOMATICAMENTE)</t>
  </si>
  <si>
    <t>NOTA MUY IMPORTANTE:</t>
  </si>
  <si>
    <t>SI SE INCLUYEN EN CADA PARTIDA UNOS PORCENTAJES DIFERENTES AL 13 % GASTOS GENERALES Y/O 6 % BENEFICIO INDUSTRIAL</t>
  </si>
  <si>
    <r>
      <t xml:space="preserve">DEBEN CUMPLIMENTARSE </t>
    </r>
    <r>
      <rPr>
        <b/>
        <sz val="11"/>
        <color rgb="FFFF0000"/>
        <rFont val="Calibri"/>
        <family val="2"/>
        <scheme val="minor"/>
      </rPr>
      <t>LOS DOS PORCENTAJES</t>
    </r>
    <r>
      <rPr>
        <b/>
        <sz val="11"/>
        <rFont val="Calibri"/>
        <family val="2"/>
        <scheme val="minor"/>
      </rPr>
      <t xml:space="preserve"> UTILIZADOS </t>
    </r>
    <r>
      <rPr>
        <b/>
        <sz val="11"/>
        <color rgb="FFFF0000"/>
        <rFont val="Calibri"/>
        <family val="2"/>
        <scheme val="minor"/>
      </rPr>
      <t>EN CELDAS VERDES</t>
    </r>
    <r>
      <rPr>
        <b/>
        <sz val="11"/>
        <rFont val="Calibri"/>
        <family val="2"/>
        <scheme val="minor"/>
      </rPr>
      <t xml:space="preserve"> CORRESPONDIENTES (AUNQUE ALGUNO </t>
    </r>
  </si>
  <si>
    <t>DE ELLOS SEA COINCIDENTE CON  LOS INDICADOS), SI NO SE CUMPLIMENTAN LOS DOS % EL CALCULO DE LA PARTIDA FIJA NO SERA CORRECTO</t>
  </si>
  <si>
    <t>y el TOTAL OFERTA mostraría un mensaje de error.</t>
  </si>
  <si>
    <t>Gastos Generales xx % (a)</t>
  </si>
  <si>
    <t>Beneficio Industrial yy % (b)</t>
  </si>
  <si>
    <t>importe BI</t>
  </si>
  <si>
    <t>PRESUPUESTO EJECUCIÓN CONTRATA / TOTAL OFERTA</t>
  </si>
  <si>
    <t>ERROR: revisar % GG-BI incluidos</t>
  </si>
  <si>
    <t>Expediente n.º S/03575/2026</t>
  </si>
  <si>
    <t>“Renovación cubierta edificio Premontaje y Centro Receptor Prado del Rey”</t>
  </si>
  <si>
    <t>ACTUACIONES PREVIAS, DEMOLICIONES Y DESMONTAJES</t>
  </si>
  <si>
    <t>m3</t>
  </si>
  <si>
    <t>RETIRADA DE GRAVA EXISTENTE EN CUBIERTA CON REC. Y ACOPIO EN CUBIERTA</t>
  </si>
  <si>
    <t>Retirada de grava existente en cubiertas realizado por medios manuales y/o mecánicos con recuperación y acopio en cubierta para su posterior cribado y extendido.
Incluso parte proporcional de sujección, soportación y apoyo de cualquier instalación, retirada de escombros, carga y transporte en obra destinado para tal efecto (saco, contenedor, camión, etc), transporte a vertedero, canon de vertido, limpieza, medios auxiliares y medios de elevación.
Realizado de acuerdo normativa de trabajos en altura y según RD 105/2008 y NTE-ADD, normativa vigente y según instrucciones de Técnico responsable de RTVE. 
Medido el volumen realmente retirado descontando todos los huecos.
Se podrá realizar mediante aspiración, siguiendo horarios e instrucciones de técnico responsable de RTVE.</t>
  </si>
  <si>
    <t>Comentario</t>
  </si>
  <si>
    <t>CUBIERTA PRE-MONTAJE</t>
  </si>
  <si>
    <t>Cubierta 1</t>
  </si>
  <si>
    <t>Cubierta 2</t>
  </si>
  <si>
    <t>Cubierta 3A</t>
  </si>
  <si>
    <t>Cubierta 3B</t>
  </si>
  <si>
    <t>Cubierta 3C</t>
  </si>
  <si>
    <t>Cubierta 3D</t>
  </si>
  <si>
    <t>Cubierta 4</t>
  </si>
  <si>
    <t>Cubierta 5</t>
  </si>
  <si>
    <t>Cubierta 6</t>
  </si>
  <si>
    <t>Cubierta 7</t>
  </si>
  <si>
    <t>Cubierta 8</t>
  </si>
  <si>
    <t>CUBIERTA CENTRO RECEPTOR</t>
  </si>
  <si>
    <t>Cubierta 9</t>
  </si>
  <si>
    <t>Cubierta 10</t>
  </si>
  <si>
    <t>Cubierta 11</t>
  </si>
  <si>
    <t>Cubierta 12</t>
  </si>
  <si>
    <t>m2</t>
  </si>
  <si>
    <t>RETIRADA DE AISLAMIENTO DE CUBIERTA</t>
  </si>
  <si>
    <t>Retirada de aislamiento existente en cubiertas realizado por medios manuales. Incluso parte proporcional de sujección, soportación y apoyo de cualquier instalación, retirada de escombros, carga y transporte en obra destinado para tal efecto (saco, contenedor, camión, etc), transporte a vertedero, canon de vertido, limpieza, medios auxiliares y medios de elevación.
Realizado de acuerdo normativa de trabajos en altura y según RD 105/2008 y NTE-ADD, normativa vigente y según instrucciones de Técnico responsable de RTVE. 
Medida la superficie realmente ejecutada en proyección horizontal.</t>
  </si>
  <si>
    <t>PICADO Y RETIRADA DE MORTERO DE PROTECCIÓN</t>
  </si>
  <si>
    <t>Picado y retirada de todos los morteros de protección de láminas de impermeabilización, en todo su espesor y disposición, realizado por medios manuales y/o mecánicos.
Incluso parte proporcional de sujección, soportación y apoyo de cualquier instalación, retirada de escombros, carga y transporte en obra destinado para tal efecto (saco, contenedor, camión, etc), transporte a vertedero, canon de vertido, limpieza, medios auxiliares y medios de elevación.
Incluso parcheado de la lámina de impermeabilización una vez se haya picado el mortero.
Realizado de acuerdo normativa de trabajos en altura y según RD 105/2008 y NTE-ADD, normativa vigente y según instrucciones de Técnico responsable de RTVE. 
Medida la superficie realmente ejecutada en proyección horizontal descontando todos los huecos.</t>
  </si>
  <si>
    <t>RETIRADA CAPAS IMPERMEABILIZACIÓN CUBIERTA</t>
  </si>
  <si>
    <t>Retirada de todas las capas de impermeabilización de cubierta (existentes en todo su espesor y disposición) hasta dejar al descubierto el mortero de regularización y preparado para su posterior impermeabilización, las láminas a retirar pueden ser de cualquier material, bituminosas, aluminio, PVC, poliester, betún etc., incluido caballetes, limas, canalones, remates laterales, encuentros con paramentos, sumideros, paramentos verticales, etc., realizado por medios manuales y sin aprovechamiento del material desmontado.
Incluso parte proporcional de sujección, soportación y apoyo de cualquier instalación, retirada de escombros, carga y transporte en obra destinado para tal efecto (saco, contenedor, camión, etc), transporte a vertedero, canon de vertido, limpieza, medios auxiliares y medios de elevación.
Realizado de acuerdo normativa de trabajos en altura y según RD 105/2008 y NTE-ADD, normativa vigente y según instrucciones de Técnico responsable de RTVE. 
Medida la superficie realmente ejecutada en proyección horizontal descontando todos los huecos, incluyendo parte proporcional de subida lateral en petos.</t>
  </si>
  <si>
    <t>PICADO Y RETIRADA FORMACIÓN PENDIENTE</t>
  </si>
  <si>
    <t>Picado y retirada de formación de pendiente de mortero de cualquier tipo, tabiques palomeros, aislamiento y tablero apoyado sobre  los mismos, realizado por medios mecánicos y en el espesor que sea necesario hasta la capa de compresión del forjado.
Incluso parte proporcional de sujección, soportación y apoyo de cualquier instalación, retirada de escombros, carga y transporte en obra destinado para tal efecto (saco, contenedor, camión, etc), transporte a vertedero, canon de vertido, limpieza, medios auxiliares y medios de elevación.
Realizado de acuerdo normativa de trabajos en altura y según RD 105/2008 y NTE-ADD, normativa vigente y según instrucciones de Técnico responsable de RTVE. 
Medida la superficie realmente ejecutada en proyección horizontal.</t>
  </si>
  <si>
    <t>u</t>
  </si>
  <si>
    <t>DESMONTADO DESAGÜE CUBIERTA</t>
  </si>
  <si>
    <t>Desmontaje de desagües en cubiertas planas, realizado por medios manuales, y sin aprovechamiento del material desmontado, incluso retirada elementos adyacentes, desmontajes de falsos techos en planta inferior y su posterior reposición completa.
Incluso parte proporcional de desconexión de bajante, protección y taponado de bajante para evitar caída de cascotes, retirada de escombros, carga y transporte en obra destinado para tal efecto (saco, contenedor, camión, etc), transporte a vertedero, canon de vertido, limpieza, medios auxiliares y medios de elevación.
Realizado de acuerdo normativa de trabajos en altura y según RD 105/2008 y NTE-ADD, normativa vigente y según instrucciones de Técnico responsable de RTVE. 
Medida la unidad completamente terminada.</t>
  </si>
  <si>
    <t>01_07</t>
  </si>
  <si>
    <t>CAJEADO ZONA DESAGÜES 60x60 CM.</t>
  </si>
  <si>
    <t>Cajeado y reparación de zona de desagüe (sumideros) formado por retirada del mortero de cubrición/pendiente en una dimensión de 100 por 100 cm. aproximadamente hasta llegar a la capa de compresión del forjado, incluso retirado de lámina de PVC así como regularización posterior de la zona de asiento del nuevo sumidero realizado con un mortero Argotec de reparación R 3 de color gris o equivalente.
Incluso parte proporcional de protección y taponado de bajante para evitar caída de cascotes, retirada de escombros, carga y transporte en obra destinado para tal efecto (saco, contenedor, camión, etc), transporte a vertedero, canon de vertido, limpieza, medios auxiliares y medios de elevación.
Realizado de acuerdo normativa de trabajos en altura y según RD 105/2008 y NTE-ADD, normativa vigente y según instrucciones de Técnico responsable de RTVE. 
Medida la unidad completamente terminada.</t>
  </si>
  <si>
    <t>01_08</t>
  </si>
  <si>
    <t>m</t>
  </si>
  <si>
    <t>LEVANTADO DE ALBARDILLA SIN RECUPERACIÓN</t>
  </si>
  <si>
    <t>Levantado de albardilla existente, de cualquier material y ancho variable, sin recuperación, en petos de cubierta para colocación de lámina de impermeabilización, formada por retirada de elementos de fijación y/o anclaje, retirada de sellado, levantado de piezas.
Incluso parte proporcional de carga, retirada y transporte en obra destinado para tal efecto (saco, contenedor, camión, etc), transporte a vertedero y cánon de vertido del material no recuperado. 
Incluso parte proporcional de limpieza, medios auxiliares y medios de elevación. 
Realizado de acuerdo normativa de trabajos en altura y según RD 105/2008 y NTE-ADD, normativa vigente y según instrucciones de Técnico responsable de RTVE. 
Medida la longitud realmente ejecutada.</t>
  </si>
  <si>
    <t>01_09</t>
  </si>
  <si>
    <t>ud</t>
  </si>
  <si>
    <t>LIMPIEZA DE SUMIDERO Y BAJANTE</t>
  </si>
  <si>
    <t>Limpieza de sumidero y bajante consistente en:
- retirada residuos, sedimentos, arena y cualquier elemento que pueda obstruir el sumidero, incluye desmontaje y montaje de rejilla de protección para gravilla, limpieza de cazoleta y zona accesible de tubo.
- limpieza de bajante realizada por profesional cualificado, por medios manuales, consistente en apertura de sumidero, introducción de manguera a presión con "boquilla de ratón" conectada a hidrolimpiadora, retirada de residuos y limpieza interior, cierre de sumidero y recolocación de paragravillas. 
Limpieza y retirada de escombros a pie de carga, transporte al vertedero, canon de vertido, limpieza, medios auxiliares y medios de elevación. 
Realizado de acuerdo normativa de trabajos en altura. 
Medida la unidad realmente ejecutada.
Realizar previo a su retirada, para verificar instalación.</t>
  </si>
  <si>
    <t>01_10</t>
  </si>
  <si>
    <t>LEVANTADO DE CHAPA C/RECUPERACIÓN - Tipo 1 (Petos albardilla)</t>
  </si>
  <si>
    <t>Desmontaje de chapa con recuperación y sin dañar los elementos constructivos a los que está sujeto incluso acopio y nueva instalación.
Incluso embalaje de protección y acopio en obra o traslado y acopio en almacén en cualquier punto del recinto de Prado del Rey para su reutilización en la misma obra y  traslado ida y vuelta a lugar de acopio; y con p.p. de carga, retirada y transporte en obra destinado para tal efecto (saco, contenedor, camión, etc), transporte a vertedero y cánon de vertido del material no recuperado. 
Realizado de acuerdo normativa de trabajos en altura y según RD 105/2008 y NTE-ADD, normativa vigente y según instrucciones de Técnico responsable de RTVE.  
Medida la superficie realmente ejecutada.</t>
  </si>
  <si>
    <t>01_11</t>
  </si>
  <si>
    <t>ml</t>
  </si>
  <si>
    <t>LEVANTADO DE CHAPA C/RECUPERACIÓN - Tipo 2 (Ventanas)</t>
  </si>
  <si>
    <t>01_12</t>
  </si>
  <si>
    <t>LEVANTADO DE CHAPA C/RECUPERACIÓN - Tipo 3 (Casetones)</t>
  </si>
  <si>
    <t>Desmontaje de chapa con recuperación y sin dañar los elementos constructivos a los que está sujeto incluso acopio y nueva instalación.
Incluso embalaje de protección y acopio en obra o traslado y acopio en almacén en cualquier punto del recinto de Prado del Rey para su reutilización en la misma obra y  traslado ida y vuelta a lugar de acopio; y con p.p. de carga, retirada y transporte en obra destinado para tal efecto (saco, contenedor, camión, etc), transporte a vertedero y cánon de vertido del material no recuperado. 
Realizado de acuerdo normativa de trabajos en altura y según RD 105/2008 y NTE-ADD, normativa vigente y según instrucciones de Técnico responsable de RTVE.  
Medida la superficie realmente ejecutada</t>
  </si>
  <si>
    <t>01_13</t>
  </si>
  <si>
    <t>LEVANTADO DE TRAMEX CON RECUPERACIÓN</t>
  </si>
  <si>
    <t>Levantado de rejilla tramex para facilitar las tareas de impermeabilización de cubierta, con retirada de piezas de sujeción, con recuperación y selección de material para su posterior colocación , por medios manuales y mecánicos, incluso retirada de pequeño material, elementos de fijación y/o anclaje, traslado de ida y vuelta a almacén de obra y retirada de material sobrante o no recuperado, limpieza y retirada de escombros a pie de carga, transporte al vertedero, canon de vertido, limpieza, medios auxiliares y medios de elevación. 
Realizado de acuerdo normativa de trabajos en altura. 
Medida la superficie realmente ejecutada.</t>
  </si>
  <si>
    <t>01_14</t>
  </si>
  <si>
    <t>DESMONTAJE DE LUMINARIAS</t>
  </si>
  <si>
    <t>Desmontaje de luminaria con medios manuales, incluyendo desconexión, retirada de soportes y traslado a contenedor/vertedero autorizado.</t>
  </si>
  <si>
    <t>Luminarias emergencia</t>
  </si>
  <si>
    <t>Luminarias exterior cubierta 6</t>
  </si>
  <si>
    <t>Luminarias exterior cubierta 10</t>
  </si>
  <si>
    <t>01_15</t>
  </si>
  <si>
    <t>LEVANTADO DE LOSA FILTRON S/RECUPERACIÓN</t>
  </si>
  <si>
    <t>Levantado de losetas de losa filtron 60x60 cm existentes, sin recuperación, en pasillos técnicos de cubierta 
Incluso parte proporcional de carga, retirada y transporte en obra destinado para tal efecto (saco, contenedor, camión, etc), transporte a vertedero y cánon de vertido del material no recuperado. 
Incluso parte proporcional de limpieza, medios auxiliares y medios de elevación. 
Realizado de acuerdo normativa de trabajos en altura y según RD 105/2008 y NTE-ADD, normativa vigente y según instrucciones de Técnico responsable de RTVE. 
Medida la longitud realmente ejecutada.</t>
  </si>
  <si>
    <t>Cubierta 10 (pasillo)</t>
  </si>
  <si>
    <t>Cubierta 8 (pasillo)</t>
  </si>
  <si>
    <t>AISLAMIENTOS, CUBIERTAS E IMPERMEABILIZACIONES</t>
  </si>
  <si>
    <t>CUBIERTA TIPO 1 - CUBIERTA PLANA INVERTIDA CON IMPERMEABILIZACIÓN BICAPA ADHERIDA ACABADO EN GRAVA</t>
  </si>
  <si>
    <t>Suministro y colocación de cubierta plana invertida no transitable preparada para acabado en grava, constituida por:
- Imprimación bituminosa de base acuosa, 0,3 kg/m2, CURIDAN®o equivalente,
- Lámina bituminosa con mástico de formulación avanzada SBS de alta durabilidad, con terminación en film plástico, con armadura de fieltro de fibra de vidrio, de 4 kg/m², GLASDAN® PRO 40 P o equivalente, adherida al soporte con soplete.
- lámina bituminosa con mástico de formulación avanzada SBS de alta durabilidad, con terminación en film plástico, con armadura de fieltro de poliéster reforzado de gran gramaje, de 4,8 kg/m², POLYDAN® PRO 48 P o equivalente, adherida a la anterior con soplete.
- Capa separación formada por geotextil de poliéster DANOFELT® PY 200 o equivalente.
- Aislamiento térmico a base de paneles de poliestireno extruido DANOPREN® TR o equivalente, de 100 mm de espesor total, con juntas perimetrales a media madera.
- Capa filtrante formada por geotextil de poliéster DANOFELT® PY 300 o equivalente; listo para verter la capa de grava.
- Encuentros con paramentos verticales elevando la impermeabilización elevando la impermeabilización 20 cm en la vertical sobre acabado de cubierta, a base de imprimación bituminosa de base acuosa, 0,3 kg/m2, CURIDAN®o equivalente; banda de refuerzo en peto con BANDA DE REFUERZO E 30 P ELAST o equivalente y banda de terminación con lámina bituminosa, autoprotegida con gránulo de pizarra, con armadura de fieltro de poliéster reforzado, de 5 kg/m²,  POLYDAN PRO 50/GP o equivalente, ambas adheridas al soporte y entre sí con soplete.
- Perfil metálico DANOSA®o equivalente, fijado mecánicamente al paramento y cordón de sellado ELASTYDAN® PU 40 GRIS o equivalente entre el paramento y el perfil metálico.
- Encuentros con dados de apoyo de pilares, idéntico al especificado con los encuentros de paramentos verticales.
- Encuentros con sumideros formado por: 
imprimación bituminosa de base acuosa, 0,3 kg/m2, CURIDAN® o equivalente; 
lámina bituminosa de adherencia, con terminación en film plástico, con armadura de fieltro de poliéster, de 4 kg/m2, ESTERDAN® 40 P ELAST o equivalente adherida al soporte; 
CAZOLETA DANOSA SENCILLA o equivalente prefabricada de EPDM del diámetro necesario soldada a la banda de adherencia
PARAGRAVILLAS DANOSA®o equivalente. 
- Junta de dilatación consistente en: fuelle inferior mediante lámina bituminosa de betún modificado con elastómeros SBS, de superficie no protegida, con armadura de fieltro de poliéster, de 4 kg/m2, ESTERDAN® 40 P ELAST o equivalente adherida al soporte; relleno con cordón asfáltico JUNTODAN® o equivalente; fuelle superior mediante lámina bituminosa con mástico de formulación avanzada SBS de alta durabilidad, con terminación en film plástico, con armadura de fieltro de poliéster de gran gramaje, de 4,8 kg/m², POLYDAN® PRO 48 P o equivalente.
- Impermeabilización de puntos singulares mediante textop+ pizarra en zonas inaccesibles de ejecutar mediante lámina asfáltica.
Incluso parte proporcional de pequeño material, remates, solapes, juntas, sellados, elementos singulares,encuentros con paramentos verticales de cualquier otro tipo, refuerzo de lámina en puntos singulares, encuentro con sumideros, y demás elementos, parte proporcional de descarga, acarreo y distribución de material hasta el lugar dónde se va a realizar el montaje/instalación u obra; limpieza, transporte y carga de escombros y /o residuos generados de obra desde el lugar dónde se realiza el montaje/instalación u obra a pie de carga en obra destinado para tal efecto (saco, contenedor, camión, etc), transporte a vertedero y cánon de vertido; con parte proporcional  de limpieza, medios auxiliares y medios de elevación.
Productos provistos de marcado CE europeo y sistema de impermeabilización certificado mediante Documento de Idoneidad Técnica (DIT) PENDIENTE CERO nº 550R/21. 
Puesta en obra conforme a DIT nº 550R/21 y norma UNE 104401 y expedición de garantía por 15 años. 
Construida según indicaciones fabricante e instrucciones de técnico responsable de RTVE. 
Medida la superficie realmente ejecutada en proyección horizontal.</t>
  </si>
  <si>
    <t>CUBIERTA TIPO 1 - AISLAMIENTO XPS 100 MM</t>
  </si>
  <si>
    <t>Suministro e instalación de Aislamiento térmico a base de paneles de poliestireno extruido DANOPREN® TR o equivalente, de 100 mm de espesor total, con juntas perimetrales a media madera.
Incluso parte proporcional de pequeño material, parte proporcional de descarga, acarreo y distribución de material hasta el lugar dónde se va a realizar el montaje/instalación u obra; limpieza, transporte y carga de escombros y /o residuos generados de obra desde el lugar dónde se realiza el montaje/instalación u obra a pie de carga en obra destinado para tal efecto (saco, contenedor, camión, etc), transporte a vertedero y cánon de vertido; con p.p.  de limpieza, medios auxiliares y medios de elevación.
Materiales con marcado CE y DdP (Declaración de prestaciones) según Reglamento (UE) 305/2011.
Medida la superficie realmente ejecutada.</t>
  </si>
  <si>
    <t>CUBIERTA TIPO 2 (Aleros) - CUBIERTA PLANA CON IMPERMEABILIZACIÓN BICAPA ADHERIDA ACABADO GRÁNULO DE PIZARRA</t>
  </si>
  <si>
    <t>Impermeabilización bicapa mediante lámina autoprotegida no transitable constituida por: 
- Imprimación bituminosa de consistencia viscosa, 0,5 kg/m², MAXDAN o equivalente; 
- Lámina bituminosa de betún modificado con elastómeros, con terminación en film plástico, con armadura de fieltro de poliéster reforzado, de 3 kg/m², GLASDAN® 30 P ELAST o equivalente adherida con calor a la lámina preexistente; 
- Lámina bituminosa de betún modificado con elastómeros (SBS) de alta durabilidad, autoprotegida con gránulo de pizarra negro, con armadura de fieltro de poliéster reforzada, de 5 kg/m², POLYDAN PRO 50/GPo equivalente, adherida a la anterior con soplete.
- Refuerzo en el perímetro, rincones y en las zonas necesarias mediante  lámina Esterdan 30 FM (especial fijación mecánica) o equivalente con un desarrollo de todo su perímetro y ancho de 1m, fijada mecánicamente según Estudio de Viento (estudio de viento previo e incluido en la partida)
- Encuentro con peto en cubierta plana, elevando la impermeabilización 20 cm en la vertical sobre acabado de cubierta, formado por: 
- Imprimación bituminosa de consistencia viscosa, 0,5 kg/m², MAXDAN o equivalente.
- BANDA DE REFUERZO E 30 P ELAST para petos o equivalente, totalmente adherida al soporte con soplete;  banda de terminación con lámina bituminosa (SBS) de alta durabilidad, autoprotegida por gránulo de pizarra negro y armadura de poliéster reforzado de 5 kg/m², POLYDAN PRO 50/GP o equivalente, ambas adheridas al soporte y entre sí con soplete; perfil metálico DANOSA fijado mecánicamente al paramento y cordón de sellado ELASTYDAN PU 40 GRIS o equivalente, entre el paramento y el perfil metálico.
- Encuentros con sumideros formado por: 
- Lámina bituminosa de adherencia, con terminación en film plástico, con armadura de fieltro de poliéster reforzado, de 3 kg/m², ESTERDAN® FM 30 P ELAST o equivalente, fijado mecánicamente al soporte; 
- CAZOLETA DANOSA prefabricada de EPDM o equivalente, del diámetro necesario soldada a la banda de adherencia y PARAGRAVILLAS DANOSA®o equivalente. 
- Junta de dilatación alzada consistente en: 
-Perfil de chapa plegada; imprimación bituminosa de consistencia viscosa, 0,5 kg/m², MAXDAN®o equivalente; banda de refuerzo en peto con BANDA DE REFUERZO E 30 P ELAST o equivalente y banda de terminación con lámina bituminosa (SBS) de alta durabilidad, autoprotegida por gránulo de pizarra negro y armadura de poliéster reforzado de 5 kg/m², POLYDAN PRO 50/GP o equivalente, ambas adheridas al soporte y entre sí con soplete; este tratamiento se realizará a ambos lados de la junta elevada. 
Productos provistos de marcado CE europeo. Puesta en obra conforme a norma UNE 104401. 
Producto y sistema, colocada según las prescripciones del fabricante y cumpliendo con lo establecido en el DB-HS del CTE para la solución de encuentros con puntos singulares, con elementos de recogida de agua, petos, etc.
Incluso parte proporcional de descarga, acarreo y distribución de material hasta el lugar dónde se va a realizar el montaje/instalación u obra; limpieza, transporte y carga de escombros y /o residuos generados de obra desde el lugar dónde se realiza el montaje/instalación u obra a pie de carga en obra destinado para tal efecto (saco, contenedor, camión, etc), transporte a vertedero y cánon de vertido; con p.p.  de limpieza, medios auxiliares y medios de elevación.
Medida la superficie realmente ejecutada en proyección horizontal.
Totalmente acabada y probada.</t>
  </si>
  <si>
    <t>Alero 1</t>
  </si>
  <si>
    <t>Alero 2</t>
  </si>
  <si>
    <t>CUBIERTA TIPO 3 - CUBIERTA PLANA TIPO DECK CON DOBLE LÁMINA ASFÁLTICA ACABADO GRÁNULO DE PIZARRA</t>
  </si>
  <si>
    <t>Cubierta plana no transitable (tipo deck) constituida por:
 - Barrera de vapor a base de lámina bituminosa autoadhesiva SELF-DAN® PE
 - Aislamiento térmico a base de paneles de poliisocianurato DANOPIR® BV, con acabado en velo de vidrio bituminado, de 100 mm de espesor, fijados mecánicamente al soporte
 - Lámina bituminosa de betún modificado con elastómeros SBS, con terminación en film plástico, con armadura de fieltro de fibra de vidrio, de 4 kg/m², GLASDAN® 40 P ELAST adherida al aislamiento con soplete 
 - Lámina bituminosa de betún modificado con elastómeros (SBS) de alta durabilidad, autoprotegida con gránulo de pizarra negro, con armadura de fieltro de poliéster reforzada, de 5 kg/m², POLYDAN® 180-50/GP ELAST adherida a la anterior con soplete.
 - Encuentros con paramentos elevando la impermeabilización 20 cm en la vertical sobre acabado de cubierta, formada por
  - Imprimación bituminosa de base disolvente, 0,3 kg/m², IMPRIDAN® 100
  - Banda de refuerzo en peto con BANDA DE REFUERZO E 30 P ELAST 
  - Banda de terminación con lámina bituminosa autoprotegida con gránulo de pizarra negro, con armadura de fieltro de poliéster reforzada, de 5 kg/m², POLYDAN® 180-50/GP ELAST, ambas adheridas al soporte y entre sí con soplete
  - Perfil metálico DANOSA® fijado mecánicamente al paramento y cordón de sellado ELASTYDAN® PU 40 GRIS entre el paramento y el perfil metálico. 
 - Encuentros con sumideros formado por: 
  - Lámina bituminosa, con terminación en film plástico, con armadura de fieltro de poliéster, de 4 kg/m², ESTERDAN® 40 P ELAST adherida al soporte; 
  - CAZOLETA DANOSA® prefabricada de EPDM del diámetro necesario soldada a la banda de adherencia y PARAGRAVILLAS DANOSA®
 - Junta de dilatación alzada consistente en: 
  - Perfil de chapa plegada
  - Imprimación bituminosa de base disolvente, 0,3 kg/m², IMPRIDAN® 100
  - Banda de refuerzo en peto con BANDA DE REFUERZO E 30 P ELAST y banda de terminación con lámina bituminosa autoprotegida con gránulo de pizarra negro, con armadura de fieltro de poliéster reforzada, de 5 kg/m², POLYDAN® 180-50/GP ELAST, ambas adheridas al soporte y entre sí con soplete; este tratamiento se realizará a ambos lados de la junta elevada.
Productos provistos de marcado CE europeo y sistema de impermeabilización certificado mediante Documento de Idoneidad Técnica (DIT) ESTERDAN® PENDIENTE CERO nº 550R/21. Puesta en obra conforme a DIT nº 550R/21 y norma UNE 104401. 
Producto y sistema, colocada según las prescripciones del fabricante y cumpliendo con lo establecido en el DB-HS del CTE para la solución de encuentros con puntos singulares, con elementos de recogida de agua, petos, etc.
Incluso parte proporcional de descarga, acarreo y distribución de material hasta el lugar dónde se va a realizar el montaje/instalación u obra; limpieza, transporte y carga de escombros y /o residuos generados de obra desde el lugar dónde se realiza el montaje/instalación u obra a pie de carga en obra destinado para tal efecto (saco, contenedor, camión, etc), transporte a vertedero y cánon de vertido; con parte proporcional de limpieza, medios auxiliares y medios de elevación.
Medida la superficie realmente ejecutada en proyección horizontal.
Totalmente acabada y probada.</t>
  </si>
  <si>
    <t>CRIBADO, LIMPIEZA Y EXTENDIDO DE GRAVA EXISTENTE EN CUBIERTA</t>
  </si>
  <si>
    <t>Cribado, lavado, limpieza y extendido de gravilla existente en cubierta por medios manuales y/o mecánicos consistente en:
- retirada de limos, sedimentos, residuos, polvo, arena, tierra, vegetación, etc.; 
- limpieza y lavado mediante hidrolimpiadora.
- extendido de grava.
Incluso parte proporcional de productos de limpieza, transporte desde lugar de acopio, medios de elevación, medios auxiliares y limpieza final.
Se evitarán todos aquellos productos que puedan alterar el estado de los materiales.
Medido el volumen realmente ejecutado.</t>
  </si>
  <si>
    <t>CAPA DE PROTECCIÓN GRAVA 20/40 mm EN CUBIERTA PARA REPOSICIÓN</t>
  </si>
  <si>
    <t>Suministro y colocación en obra de grava de canto rodado lavado, de 20-40 mm, limpia y exenta de limos, con un espesor medio de 10 cm.
Incluso parte proporcional de traslado en camión basculante, carga en gravera, transporte, descarga en obra, subida a cubierta, extendido, p.p. de descarga, acarreo y distribución de material hasta el lugar dónde se va a realizar el montaje/instalación u obra; limpieza, transporte y carga de escombros y /o residuos generados de obra desde el lugar dónde se realiza el montaje/instalación u obra a pie de carga en obra destinado para tal efecto (saco, contenedor, camión, etc), transporte a vertedero y cánon de vertido; con p.p.  de limpieza, medios auxiliares y medios de elevación.
Para una densidad de árido de 1,7 t/m3 y control de granulometría. 
Medido el volumen realmente ejecutado.</t>
  </si>
  <si>
    <t>Relleno adicional</t>
  </si>
  <si>
    <t>PASILLO TÉCNICO DE LOSA FILTRÓN</t>
  </si>
  <si>
    <t>Suministro y colocación de baldosa filtrante aislante de 50x50 cm con espesor total aprox. de 95 mm, formada por capa de hormigón poroso en superficie de 35 mm de espesor con acabado en gris y capa de panel de poliestireno extruido (XPS) de 60 mm de espesor, colocadas directamente sobre la capa separadora o recibido con mortero de cemento o colocado en seco o sobre plots, en cubierta plana no transitable, con grava. 
Incluso parte proporcional de replanteo, retirada de grava para colocación de las baldosas y reparto de la misma en el resto de la cubierta y reposición de fieltro geotextil.
Incluso parte proporcional  de descarga, acarreo y distribución de material hasta el lugar dónde se va a realizar el montaje/instalación u obra; limpieza, transporte y carga de escombros y /o residuos generados de obra desde el lugar dónde se realiza el montaje/instalación u obra a pie de carga en obra destinado para tal efecto (saco, contenedor, camión, etc), transporte a vertedero y cánon de vertido; con parte proporcional de limpieza, medios auxiliares y medios de elevación.
Medida la superficie realmente ejecutada descontando huecos. 
NOTA: Las piezas de losa filtrón se colocarán separadas o bien se dispondrá de pasatubos cada 2 piezas (incluidos en el precio) para dejar el paso del agua y que no se estanque.
Los trabajos se realizarán conforme a la Normativa:
- CTE DB-HS-1. Salubridad. Protección frente a la humedad.
- CTE DB-HE. Ahorro de Energía.
- CTE DB-SI-2. Propagación exterior.
- NTE-QAT. Cubiertas. Azoteas. Transitables.
Materiales con marcado CE y DdP (Declaración de prestaciones) según Reglamento (UE) 305/2011.
Totalmente acabado</t>
  </si>
  <si>
    <t>PASILLO TÉCNICO SBS PFV 5KG</t>
  </si>
  <si>
    <t>Suministo e instalación de pasillo técnico mediante lámina bituminosa sin solape lateral SBS PFV 5 kg MIN de Soprema o equivalente.
Imprimación previa del soporte con EMUFAL RENOVE o equivalente y una vez seco se adhiere totalmente a lámina autoprotegida la lámina bituminosa sin solape lateral SBS PFV 5 kg MIN de Soprema o equivalente.
Características del producto:
Peso (Kg/m2): 5 (–5%+10%).
Designación: LBM-50/G-FP
Longitud de rollo (m.): 8 (± 1%)
Ancho de rollo (m.): 1.
m2/rollo: 8.
Acabado: Pizarrita Roja (P-R).
Productos provistos de marcado CE europeo. Puesta en obra conforme a norma UNE 104401. 
Producto y sistema, colocada según las prescripciones del fabricante y cumpliendo con lo establecido en el DB-HS del CTE para la solución de encuentros con puntos singulares, con elementos de recogida de agua, petos, etc.
Incluso parte proporcional de replanteo, cortes, parte proporcional de descarga, acarreo y distribución de material hasta el lugar dónde se va a realizar el montaje/instalación u obra; limpieza, transporte y carga de escombros y /o residuos generados de obra desde el lugar dónde se realiza el montaje/instalación u obra a pie de carga en obra destinado para tal efecto (saco, contenedor, camión, etc), transporte a vertedero y cánon de vertido; con p.p. de limpieza, medios auxiliares y medios de elevación.
Medida la superficie realmente ejecutada.
Totalmente acabada y probada.</t>
  </si>
  <si>
    <t>Cubierta 3</t>
  </si>
  <si>
    <t>CONEXIONADO DE SUMIDERO A CUBIERTA</t>
  </si>
  <si>
    <t>Conexionado de sumidero EPDM de salida horizontal/vertical en cubierta plana, de 80 a 110 mm de diámetro, a la red de saneamiento del edificio.
Incluso parte proporcional de 1 m de tubo de PVC, serie B, de 80-110 mm de diámetro, con sistema de unión por enchufe con junta pegada, conforme UNE-EN 1453-1:2017; con una resistencia al fuego B-s1,d0, conforme UNE-EN 13501-1:2019, con collarín con cierre incorporado, piezas especiales (codos, derivaciones, etc.).
Incluso parte proporcional  de desmontaje y montaje de falsos techos, descarga, acarreo y distribución de material hasta el lugar dónde se va a realizar el montaje/instalación u obra; limpieza, transporte y carga de escombros y /o residuos generados de obra desde el lugar dónde se realiza el montaje/instalación u obra a pie de carga en obra destinado para tal efecto (saco, contenedor, camión, etc), transporte a vertedero y cánon de vertido; con parte proporcional de limpieza, medios auxiliares y medios de elevación.
Totalmente montada, probada y funcionando.
Conforme a CTE DB-HS-5. Materiales con marcado CE y DdP (Declaración de Prestaciones) según Reglamento (UE) 305/2011.
Se medirá la unidad realmente ejecutada.</t>
  </si>
  <si>
    <t>SUMIDERO SIFÓNICO AUTOLIMPIABLE</t>
  </si>
  <si>
    <t>Suministro, instalación y conexión de sumidero sifónico autolimpiante plano de PVC de 300x300 mm de  dimensiones, tipo Riuvert o equivalente, formado por: 
- Sumidero sifónico autolimpiante de 300x300 mm. y 125 mm. de diámetro de salida, fabricado con una formulación especial de PVC reforzado con óxido de titanio, resistente a las rayos UV, sello hidráulico conforme a EN 1253.
- Caldereta de 300x300 mm. y 125/110 mm. de diámetro de salida en PVC reforzado con óxido de titanio, con prénsatelas atornillado, topes de cierre, embocadura en “H”, y reducción de salida en caso necesario.
- Rejilla retenedora de grava, hojas, etc. fabricada con una formulación especial de PVC reforzado con óxido de titanio, resistente a las rayos UV, con sistema de fijación clipado a sumidero y conforme a EN 1253.
Incluso conexión de la membrana impermeabilizante al sumidero mediante soldadura química, instalación y conexión a la bajante, con parte proporcional de cajeado en formación de pendientes y su posterior cierre y apoyo elástico del conjunto. 
Incluso parte proporcional de descarga, acarreo y distribución de material hasta el lugar dónde se va a realizar el montaje/instalación u obra; limpieza, transporte y carga de escombros y /o residuos generados de obra desde el lugar dónde se realiza el montaje/instalación u obra a pie de carga en obra destinado para tal efecto (saco, contenedor, camión, etc), transporte a vertedero y cánon de vertido; con parte proporcional de limpieza, medios auxiliares y medios de elevación.
La determinación de los caudales de evacuación se realizará de acuerdo a la UNE-EN 1253-2. Construido según normas fabricante. 
Medida la unidad perfectamente instalada y funcionando.</t>
  </si>
  <si>
    <t>PARAGRAVILLAS DE ACERO INOX</t>
  </si>
  <si>
    <t>Suministro e instalación de paragravillas tronco piramidal de acero inoxidable.
Incluso parte proporcional de descarga, acarreo y distribución de material hasta el lugar dónde se va a realizar el montaje/instalación u obra; limpieza, transporte y carga de escombros y /o residuos generados de obra desde el lugar dónde se realiza el montaje/instalación u obra a pie de carga en obra destinado para tal efecto (saco, contenedor, camión, etc), transporte a vertedero y cánon de vertido; con parte proporcional de limpieza, medios auxiliares y medios de elevación.
Totalmente instalado.
Medida la unidad realmente colocada.</t>
  </si>
  <si>
    <t>SELLADO JUNTA CONSTRUCCIÓN</t>
  </si>
  <si>
    <t>Sellado de junta de construcción, con ancho de junta hasta 35 mm, realizado con sellador monocomponente de curado rápido Nitoseal MS60 de Fosroc o equivalente, resistente a los rayos UV y con propiedades de sellador acústico. Consistente en: preparación y limpieza del soporte; colocación de fondo de junta de espuma de polietileno de célula cerrada, Policord; y aplicación del sellador Nitoseal MS60. 
Incluso parte proporcional de enrasado, cinta de protección y limpieza, descarga, acarreo y distribución de material hasta el lugar dónde se va a realizar el montaje/instalación u obra; limpieza, transporte y carga de escombros y /o residuos generados de obra desde el lugar dónde se realiza el montaje/instalación u obra a pie de carga en obra destinado para tal efecto (saco, contenedor, camión, etc), transporte a vertedero y cánon de vertido; con parte proporcional de limpieza, medios auxiliares y medios de elevación.
Producto conforme a UNE-EN 15651-1, BS EN ISO 140-3 y BS EN ISO 717-1, respetuoso con el medio ambiente. 
Medida la longitud realmente ejecutada.
Totalmente realizado.</t>
  </si>
  <si>
    <t>ALBAÑILERÍA</t>
  </si>
  <si>
    <t>REPOSICIÓN FORMACIÓN PENDIENTE CUBIERTA</t>
  </si>
  <si>
    <t>Reposición de formación de pendiente en cubierta plana a base de hormigón celular de cemento espumado para formación de pendientes y aislamiento térmico y acústico de cubiertas y azoteas, con una altura idéntica a la existente, de cemento CEM II/A-L 42,5 R, agua y adición de aditivo aireante, con una densidad media en seco de 300 kg/m3 y resistencia a la compresión de 0,85 MPa, elaborado en central incluso transporte a pie de obra y vertido con bomba estacionaria, formación de limas con ladrillo hueco doble, replanteo, regleado superficial y limpieza.
Incluso parte proporcional de descarga, acarreo y distribución de material hasta el lugar dónde se va a realizar el montaje/instalación u obra; limpieza, transporte y carga de escombros y /o residuos generados de obra desde el lugar dónde se realiza el montaje/instalación u obra a pie de carga en obra destinado para tal efecto (saco, contenedor, camión, etc), transporte a vertedero y cánon de vertido; con parte proporcional de limpieza, medios auxiliares y medios de elevación.
Construido según NTE-QTT-28/29/31. 
La superficie quedará preparada para colocar las láminas de impermeabilización. 
Medida la superficie realmente ejecutada en proyección horizontal.</t>
  </si>
  <si>
    <t>FORMACIÓN ESCOCIA BASE LÁMINA</t>
  </si>
  <si>
    <t>Suministro y colocación de formación de escocia en encuentro de pendientes de cubierta plana y paramento vertical, permitiendo una superficie continua sin resaltos como base de la impermeabilización, realizada a base de recrecido con mortero de alta resistencia y retracción controlada del tipo Argosec M-25 Élite, proyectable y fibroreforzado a base de cementos especiales, áridos seleccionados tamaño máximo ø 2 mm y aditivos orgánicos que le otorgan una extraordinaria trabajabilidad, adherencia y un control de la retracción de secado y bombeado con equipo de bombeo, incluso preparación del soporte, refuerzos, etc., con parte proporcional de vertido, parte proporcional . de descarga, acarreo y distribución de material hasta el lugar dónde se va a realizar el montaje/instalación u obra; limpieza, transporte y carga de escombros y /o residuos generados de obra desde el lugar dónde se realiza el montaje/instalación u obra a pie de carga en obra destinado para tal efecto (saco, contenedor, camión, etc), transporte a vertedero y cánon de vertido; limpieza, medios auxiliares y medios de elevación.
Construido según RC-16 y UNE-EN 998-2:2004. 
Medida la longitud realmente ejecutada.</t>
  </si>
  <si>
    <t>ALEROS</t>
  </si>
  <si>
    <t>ALBARDILLA HORMIGÓN (similar a existente)</t>
  </si>
  <si>
    <t>Suministro y colocación de albardilla de hormigón similar a existente, para su utilización como cubre muros o pasamanos, con diseño a dos aguas y bocel de 40 mm en ambos lados incluso goterones a ambos lados. 
Color a elegir por Técnico representante de la propiedad, ancho exterior de 300 mm., las cotas longitudinales serán a medida estándar de 1050 mm., la base presenta anclajes metálicos de acero inoxidable para mayor garantía de agarre. 
Incluso parte proporcional de remate de piezas de escuadra a 90º. 
Recibido con mortero de alta flexibilidad y gran adherencia (C2S2), incluso parte proporcional de preparación y regularización de soporte, en el caso que sean piezas contiguas prever juntas de 5 mm.con sistema antihumedad junta de estanqueidad J-Max de PVC rígido con vuelo a ambos lados del paramento vertical para evacuación de agua y sellado con masilla de poliuretano impermeable. 
Se incluye medio auxiliar, para la instalación de aquellas piezas no accesibles desde la cubierta. Realizado de acuerdo normativa de trabajos en altura y según RD 105/2008 y NTE-ADD, normativa vigente y según instrucciones de Técnico responsable de RTVE
Según CTE DB-HS. 
Medido en su longitud. 
Materiales con marcado CE y DdP (Declaración de prestaciones) según Reglamento (UE) 305/2011.
Incluso parte proporcional de descarga, acarreo y distribución de material hasta el lugar dónde se va a realizar el montaje/instalación u obra; limpieza, transporte y carga de escombros y /o residuos generados de obra desde el lugar dónde se realiza el montaje/instalación u obra a pie de carga en obra destinado para tal efecto (saco, contenedor, camión, etc), transporte a vertedero y cánon de vertido; con parte proporcional de limpieza, medios auxiliares y medios de elevación.
Totalmente terminado.</t>
  </si>
  <si>
    <t>pa</t>
  </si>
  <si>
    <t>AYUDAS ALBAÑILERÍA</t>
  </si>
  <si>
    <t>Partida alzada. Ayudas de albañilería e instalaciones en obra de cubiertas, incluyendo trabajos de albañilería no incluidos en otras partidas del expediente, correspondiente a los remates e imprevistos que puedan surgir durante la obra de la cubierta. Se debera justificar con precios descompuestos.</t>
  </si>
  <si>
    <t>03</t>
  </si>
  <si>
    <t>04</t>
  </si>
  <si>
    <t>CERRAJERÍA, PINTURA, ILUMINACIÓN Y TRABAJOS VARIOS EN CUBIERTA</t>
  </si>
  <si>
    <t>04_01</t>
  </si>
  <si>
    <t>MONTAJE DE TRAMEX RECUPERADO</t>
  </si>
  <si>
    <t>Montaje de rejilla tramex recuperada tras realizar las tareas de impermeabilización de cubierta, colocación de los elementos retirados, con piezas de sujeción/fijación, incluso reposición de los elementos deteriorados en una proporción no mayor al 15%, suministro y montaje de elementos de sujeción/fijación deteriorados en el desmontaje.
Incluso parte proporcional de replanteo, nivelado, aplomado, fijaciones/sujeciones/anclajes, repasos en pinturas o galvanizados en frio;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limpieza, medios auxiliares y medios de elevación. 
Realizado de acuerdo normativa de trabajos en altura y según RD 105/2008 y NTE-ADD.
Conrstruido para conseguir la situación original. 
Medida la superficie realmente ejecutada.</t>
  </si>
  <si>
    <t>BARANDILLA DE ACERO GALVANIZADO (Similar a existente)</t>
  </si>
  <si>
    <t>Suministro y colocación de barandilla de protección de cubierta formada por:
Pasamanos en tubo de de acero galvanizado de 40 mm. de diámetro instalado en peto de cubierta a una altura de 1,10 m. sobre pavimento.
Placa de apoyo de acero galvanizado de 200x200x10 mm. de dimensiones, fijada mecánicamente con cuatro tornillos a peto de cubierta cada 90 cm., 
Balaustre de perfil de acero en T de 60 fijado a placa con pletina de acero galvanizado.
Refuerzo de balaustre mediante una doble L soldada a la placa y atornillando el conjunto de la pletina con las dos L.
3 cordones de acero dividiendo la vertical y pasante a los balaustres.
Conjunto galvanizado con un espesor mínimo de 85 micras, cumpliendo norma de referencia para el proceso de galvanizado en caliente de la UNE-EN-ISO 1461:2009, incluso fijaciones a paramentos, sellado de placa;  parte proporcional de replanteo, nivelado, aplomado, elementos de fijación y anclaje, tacos de neopreno para no dañar revestimientos/impermeabilización parte proporcional de descarga, acarreo y distribución de material hasta el lugar dónde se va a realizar el montaje/instalación u obra; limpieza, transporte y carga de escombros y /o residuos generados de obra desde el lugar dónde se realiza el montaje/instalación u obra a pie de carga en obra destinado para tal efecto (saco, contenedor, camión, etc), transporte a vertedero y cánon de vertido, limpieza, medios auxiliares y medios de elevación.
Construido según recomendaciones fabricante e instrucciones de técnico representante de la Propiedad. 
Medida la longitud realmente ejecutada.
Realizado de acuerdo normativa de trabajos en altura.</t>
  </si>
  <si>
    <t>REMATES EN CHAPA PLEGADA</t>
  </si>
  <si>
    <t>Suministro e instalación de pieza de remate de chapa galvanizada de espesor y color similar a la instalada, pliegues variables y desarrollo hasta 1,20 m.
Instalado mediante fijación mecánica o con adhesivo polimero de aplicación en frío sobre una capa de regularización de mortero de cemento, industrial, con aditivo hidrófugo, M-5, de 4 cm de espesor; y sellado de las juntas entre piezas y, en su caso, de las uniones con los muros con sellador adhesivo monocomponente.
Incluso parte proporcional de plegado variable de chapa, pequeño material, elementos de fijación, anclaje, sellado, parte proporcional de descarga, acarreo y distribución de material hasta el lugar dónde se va a realizar el montaje/instalación u obra; limpieza, transporte y carga de escombros y /o residuos generados de obra desde el lugar dónde se realiza el montaje/instalación u obra a pie de carga en obra destinado para tal efecto (saco, contenedor, camión, etc), transporte a vertedero y cánon de vertido, limpieza, medios auxiliares y medios de elevación.
Totalmente instalado.</t>
  </si>
  <si>
    <t>LIMPIEZA SOBRE BARANDILLA ACERO GALVANIZADO</t>
  </si>
  <si>
    <t>Limpieza superficial, con lija de grano fino en zonas oxidadas, sin afectar el galvanizado de alrededor, incluso lavado con productos neutros y aplicación de protección pasivadora o protector incoloro para soportes de acero galvanizado o hierro. Se evitarán todos aquellos productos que puedan alterar la composición y el aspecto de la barandilla existente.
Se medirá la superficie realmente ejecutada.</t>
  </si>
  <si>
    <t>PROTECCIÓN Y PINTURA DE ELEMENTOS DE ACERO Y CERRAJERÍA (Pérgolas Cubiertas 6 y 10)</t>
  </si>
  <si>
    <t>Suministro y aplicación de pintura a cerrajería existente mediante:
Imprimación sintética anticorrosiva Metalex de Juno o equivalente de las siguientes características:
Formulada a base de fosfato de zinc y resinas alcídicas. 
Refuerza y protege los fondos adecuadamente proporcionando una excelente acción anticorrosiva.
Permite repintar con esmaltes alcídicos
Gran durabilidad
Excelente adherencia y dureza.
Las superficies de acero han de estar perfectamente limpias y desoxidadas y exentas de calamina. Si la superficie esta en correcto estado y no tiene síntomas de oxidación aplicar directamente el producto, como mínimo dos manos. Es conveniente un chorreado con arena hasta grado SA 2 ½.
Superficies antiguas. Para que la protección sea eficaz, el producto debe hacer contacto directo con el hierro, por lo que debe eliminarse cualquier agente que lo aísle del recubrimiento (óxido, pinturas viejas, grasa, polvo, cascarillas de laminación, etc...). Realizar una limpieza previa del soporte y un chorreado con arena hasta grado SA 2 ½. Si el chorreado fuera imposible, los restos pueden
eliminarse mediante cepillo, taladro de púas metálicas, lija, etc. 
Aplicar como mínimo dos manos de imprimación.
Aplicación y preparación del soporte según se especifica en ficha técnica de producto. 
Aplicación posterior de pintura dos manos de Aqualac de Juno o equivalente de las siguientes características:
Esmalte al agua, de gran cubrición y excelente nivelación. Formulado a base de resinas acrílicas de rápido secado y bajo olor.
Aplicar sobre HIERRO Y ACERO: Exento de grasa, óxido, residuos y agentes extraños.
No aplicar sobre soportes con Tª inferior a 5ºC, ni excesivamente calientes. La temperatura del soporte debe estar al menos 3 ºC por encima del punto de rocío. La humedad relativa no debe superar el 80%.
No aplicar con riesgo de lluvia ni fuerte viento.
Método de aplicación: Brocha, pistola o rodillo de esmaltar, al uso y estirando bien el esmalte. Aplicar en capas finas para favorecer el secado interno.
Reacción al fuego: B-s1, d0. UNE 13501-1
Ensayo de emisión de VOC’s (Compuestos orgánicos volátiles) según la norma ISO 16000-6:2006 para establecer una clasificación según los criterios establecidos en el esquema AgBB 2018.
Ensayo de emisión de VOC’s (Compuestos orgánicos volátiles) según la norma ISO 16000-6:2006 para establecer una clasificación según los criterios establecidos en el decreto Nº 2011-321 del 23 de marzo de 2011 del Ministerio Francés de Ecología, Desarrollo Sostenible, Transporte y Vivienda.
Productos certificados según UNE-EN 1504-2 con marcado CE, DdP (Declaración de prestaciones) según Reglamento (UE) 305/2011 y EPD-DAP (Declaración Ambiental de Producto).
Incluso parte proporcional de protección y tapado, descarga, acarreo y distribución de material hasta el lugar dónde se va a realizar el montaje/instalación u obra; limpieza, transporte y carga de escombros y /o residuos generados de obra desde el lugar dónde se realiza el montaje/instalación u obra a pie de carga en obra destinado para tal efecto (saco, contenedor, camión, etc), transporte a vertedero y cánon de vertido; con parte proporcional de limpieza, medios auxiliares y medios de elevación.
Totalmente terminado.
Medida la superficie realmente ejecutada.</t>
  </si>
  <si>
    <t>Pérgola Cubierta 6</t>
  </si>
  <si>
    <t>Pérgola Cubierta 10</t>
  </si>
  <si>
    <t>PROTECCIÓN Y PINTURA DE ELEMENTOS DE ACERO Y CERRAJERÍA (Escaleras)</t>
  </si>
  <si>
    <t>Suministro y aplicación de pintura a cerrajería existente mediante:
Imprimación sintética anticorrosiva Metalex de Juno o equivalente de las siguientes características:
Formulada a base de fosfato de zinc y resinas alcídicas. 
Refuerza y protege los fondos adecuadamente proporcionando una excelente acción anticorrosiva.
Permite repintar con esmaltes alcídicos
Gran durabilidad
Excelente adherencia y dureza.
Las superficies de acero han de estar perfectamente limpias y desoxidadas y exentas de calamina. Si la superficie esta en correcto estado y no tiene síntomas de oxidación aplicar directamente el producto, como mínimo dos manos. Es conveniente un chorreado con arena hasta grado SA 2 ½.
Superficies antiguas. Para que la protección sea eficaz, el producto debe hacer contacto directo con el hierro, por lo que debe eliminarse cualquier agente que lo aísle del recubrimiento (óxido, pinturas viejas, grasa, polvo, cascarillas de laminación, etc...). Realizar una limpieza previa del soporte y un chorreado con arena hasta grado SA 2 ½. Si el chorreado fuera imposible, los restos pueden
eliminarse mediante cepillo, taladro de púas metálicas, lija, etc. 
Aplicar como mínimo dos manos de imprimación.
Aplicación y preparación del soporte según se especifica en ficha técnica de producto. 
Aplicación posterior de pintura dos manos de Aqualac de Juno o equivalente de las siguientes características:
Esmalte al agua, de gran cubrición y excelente nivelación. Formulado a base de resinas acrílicas de rápido secado y bajo olor.
Aplicar sobre HIERRO Y ACERO: Exento de grasa, óxido, residuos y agentes extraños.
No aplicar sobre soportes con Tª inferior a 5ºC, ni excesivamente calientes. La temperatura del soporte debe estar al menos 3 ºC por encima del punto de rocío. La humedad relativa no debe superar el 80%.
No aplicar con riesgo de lluvia ni fuerte viento.
Método de aplicación: Brocha, pistola o rodillo de esmaltar, al uso y estirando bien el esmalte. Aplicar en capas finas para favorecer el secado interno.
Reacción al fuego: B-s1, d0. UNE 13501-1
Ensayo de emisión de VOC’s (Compuestos orgánicos volátiles) según la norma ISO 16000-6:2006 para establecer una clasificación según los criterios establecidos en el esquema AgBB 2018.
Ensayo de emisión de VOC’s (Compuestos orgánicos volátiles) según la norma ISO 16000-6:2006 para establecer una clasificación según los criterios establecidos en el decreto Nº 2011-321 del 23 de marzo de 2011 del Ministerio Francés de Ecología, Desarrollo Sostenible, Transporte y Vivienda.
Productos certificados según UNE-EN 1504-2 con marcado CE, DdP (Declaración de prestaciones) según Reglamento (UE) 305/2011 y EPD-DAP (Declaración Ambiental de Producto).
Incluso parte proporcional de protección y tapado, descarga, acarreo y distribución de material hasta el lugar dónde se va a realizar el montaje/instalación u obra; limpieza, transporte y carga de escombros y /o residuos generados de obra desde el lugar dónde se realiza el montaje/instalación u obra a pie de carga en obra destinado para tal efecto (saco, contenedor, camión, etc), transporte a vertedero y cánon de vertido; con p.p. de limpieza, medios auxiliares y medios de elevación.
Totalmente terminado.
Medida la superficie realmente ejecutada.</t>
  </si>
  <si>
    <t>Escalera Cubierta 1</t>
  </si>
  <si>
    <t>Escalera Cubierta 5</t>
  </si>
  <si>
    <t>Escalera Cubierta 6</t>
  </si>
  <si>
    <t>Escalera Cubierta 7</t>
  </si>
  <si>
    <t>Escalera Cubierta 8</t>
  </si>
  <si>
    <t>Escalera Cubierta 9</t>
  </si>
  <si>
    <t>Escalera Cubierta 10</t>
  </si>
  <si>
    <t>Escalera Cubierta 11</t>
  </si>
  <si>
    <t>PROTECCIÓN Y PINTURA DE ELEMENTOS DE ACERO Y CERRAJERÍA (Pasarela metálica entre Pre-Montaje y Centro Receptor)</t>
  </si>
  <si>
    <t>PROTECCIÓN Y PINTURA DE ELEMENTOS DE ACERO Y CERRAJERÍA  (Balcón/pasarela metálica fachada Pre-Montaje)</t>
  </si>
  <si>
    <t>PROTECCIÓN Y PINTURA DE ELEMENTOS DE ACERO Y CERRAJERÍA  (Balcón/pasarela metálica fachada Centro Receptor)</t>
  </si>
  <si>
    <t>SELLADO DE CARPINTERÍA EXTERIOR</t>
  </si>
  <si>
    <t>Sellado interior y exterior de la junta entre la carpintería exterior de aluminio y el cerramiento de fábrica revestida de 10 mm de anchura y 5 mm de profundidad, con silicona neutra oxímica, de elasticidad permanente y curado rápido, color a elegir por la Propiedad, sobre fondo de junta, previa cubrición de la superficie de los flancos de la junta con imprimación transparente a base de poliuretano.
Incluso parte proporcional de descarga, acarreo y distribución de material hasta el lugar dónde se va a realizar el montaje/instalación u obra; limpieza, transporte y carga de escombros y /o residuos generados de obra desde el lugar dónde se realiza el montaje/instalación u obra a pie de carga en obra destinado para tal efecto (saco, contenedor, camión, etc), transporte a vertedero y cánon de vertido; con parte proporcional de limpieza, medios auxiliares y medios de elevación.
Totalmente sellado y probado.</t>
  </si>
  <si>
    <t>SELLADO DE PREFABRICADOS DE FACHADA</t>
  </si>
  <si>
    <t>Suministro e instalación de cordón celular y sellado de juntas entre paneles prefabricados de hormigón en fachadas accesibles desde cubierta mediante:
Retirada de sellado anterior y juntas de neopreno y limpieza de la zona dónde se va a volver a sellar.
Fondo de junta de célula cerrada y polietileno a la profundidad necesaria para respetar una relación entre ancho profundidad de aproximadamente 2:1; imprimar el soporte con imprimación de base epoxi Sika Primer 3N, para posterior colocación del producto para sellar la junta. 
Sellado de juntas de 30 mm de ancho con sellador elástico monocomponente de base poliuretano tipo SikaHyflex 250 Facade color negro, con muy buena resistencia a la intemperie, capacidad de movimiento de +100/-50 % (ASTM C719); curado sin burbujas; baja transmisión de tensión al sustrato; fácil de alisar y muy buena trabajabilidad; libre de solventes y muy baja emisión. Cumple con EMICODE EC1PLUS R; LEED® EQc 4.1; SCAQMD, Rule 1168; BAAQMD, Reg. 8, Rule 51; M1 (Emission Class for Building Material); EN15651-1 F EXT-INT CC 25 LM provisto de declaración de prestaciones y marcado CE; ISO 11600 F 25 LM; DIN 18540 F; ASTM C 920, clase 100/50. 
Incluso parte proporcional de descarga, acarreo y distribución de material hasta el lugar dónde se va a realizar el montaje/instalación u obra; limpieza, transporte y carga de escombros y /o residuos generados de obra desde el lugar dónde se realiza el montaje/instalación u obra a pie de carga en obra destinado para tal efecto (saco, contenedor, camión, etc), transporte a vertedero y cánon de vertido; con parte proporcional de limpieza, medios auxiliares y medios de elevación.
Totalmente sellado y probado.</t>
  </si>
  <si>
    <t>LUMINARIA ESTANCA LED LIDERLUX LD-20000 LED 24.</t>
  </si>
  <si>
    <t>Suministro e instalación de luminaria estanca LED LIDERLUX, modelo LD-20000 LED 24  o equivalente, con las siguientes características: 
Carcasa de poliester reforzado con fibra de vidrio fabricada por compresión en color gris (RAL 7035). Junta de estanqueidad de poliuretano, vertido en una pieza-hermeticamente sellada en la fábrica, que garantiza un indice IP66. 
Montaje en superficie o suspendida.
Soportes de fijación y triángulo de suspensión incluido. 
Componente óptico. 
Difusor acrílico PMMA texturizado con protección UV, fabricado por inyección. 
Las luminarias están preparadas para alojar distintas fuentes de alimentación, regulables  1-10v., DALI con conexión de 5 polos, o equipos no regulables, con conexión rápida 3-polos.
Sin necesidad de herramientas para conexión. Tensión de alimentación, 220-240v / 50-60 Hz.
Potencia: 24,1W
Flujo luminoso: 3321 lm. 
Temperatura Color: 4000K
IRC &gt;80
Dimensiones: 1277x104x84 mm.
Incluso parte proporcional de pequeño material descarga, acarreo y distribución de material hasta el lugar dónde se va a realizar el montaje/instalación u obra; limpieza, transporte y carga de escombros y /o residuos generados de obra desde el lugar dónde se realiza el montaje/instalación u obra a pie de carga en obra destinado para tal efecto (saco, contenedor, camión, etc), transporte a vertedero y cánon de vertido; con parte proporcional de limpieza, medios auxiliares y medios de elevación.
Totalmente instalado, probado y funcionando.</t>
  </si>
  <si>
    <t>LUMINARIA EMERGENCIA ESTANCA</t>
  </si>
  <si>
    <t>Suministro e instalación de luminaria de emergencia estanca "HERMETIC" Ref DE-200L fabricado por NORMALUX o equivalente, con las siguientes características:
- 200lm
- Autonomía 1 hora
- Modo de funcionamiento: No permanente.
- Tipo de instalacion: Superficie.
- Fuente de Luz: Led. Bateria de: Ni-Cd 3.6V/750mAh. IP: 65. IK: 10.
- Version: Estandar. Acabado: Blanco. Carcasa de: Policarbonato.
- Voltaje: 230V 50/60Hz. Dimensiones (mm): 361 x 131 x 69 mm.
- Manufacturado segun la normativa UNE 60598-2-22. Compatible con telemando S-TE
- Dimensiones 361x131x69 mm
Incluso parte proporcional de pequeño material descarga, acarreo y distribución de material hasta el lugar dónde se va a realizar el montaje/instalación u obra; limpieza, transporte y carga de escombros y /o residuos generados de obra desde el lugar dónde se realiza el montaje/instalación u obra a pie de carga en obra destinado para tal efecto (saco, contenedor, camión, etc), transporte a vertedero y cánon de vertido; con parte proporcional de limpieza, medios auxiliares y medios de elevación.
Totalmente instalado, probado y funcionando.</t>
  </si>
  <si>
    <t>04_02</t>
  </si>
  <si>
    <t>04_03</t>
  </si>
  <si>
    <t>04_04</t>
  </si>
  <si>
    <t>04_05</t>
  </si>
  <si>
    <t>04_06</t>
  </si>
  <si>
    <t>04_07</t>
  </si>
  <si>
    <t>04_09</t>
  </si>
  <si>
    <t>04_10</t>
  </si>
  <si>
    <t>04_08</t>
  </si>
  <si>
    <t>04_11</t>
  </si>
  <si>
    <t>04_12</t>
  </si>
  <si>
    <t>04_13</t>
  </si>
  <si>
    <t>05</t>
  </si>
  <si>
    <t>TRABAJOS INTERIORES</t>
  </si>
  <si>
    <t>TOTAL 04</t>
  </si>
  <si>
    <t>DESMONTAJE CON O SIN RECUP. PLACAS FALSO TECHO</t>
  </si>
  <si>
    <t>Desmontaje con o sin recuperación de placas de falso techo registrable de cualquier material realizado por medios manuales, sin retirar de estructura de primarios, secundarios, cuelgues y elementos de anclaje a forjado y partes registrables.
Incluso embalaje de protección y acopio en obra o traslado y acopio en almacén en cualquier punto del recinto de Prado del Rey para su reutilización en la misma obra y  traslado ida y vuelta a lugar de acopio; y con parte proporcional de carga, retirada y transporte en obra destinado para tal efecto (saco, contenedor, camión, etc), transporte a vertedero y cánon de vertido del material no recuperado. 
Incluso parte proporcional de limpieza, medios auxiliares y medios de elevación. 
Realizado de acuerdo normativa de trabajos en altura y según RD 105/2008 y NTE-ADD, normativa vigente y según instrucciones de Técnico responsable de RTVE. 
Medida la superficie realmente ejecutada.</t>
  </si>
  <si>
    <t>PRE-MONTAJE - Unidad de escenografía</t>
  </si>
  <si>
    <t>PRE-MONTAJE - Oicinas 22 y 23 Iluminación</t>
  </si>
  <si>
    <t>DESMONTAJE Y MONTAJE DE INSTALACIONES EN FALSOS TECHOS</t>
  </si>
  <si>
    <t>Desmontaje con recuperación de instalaciones sobre placas de falso techo registrable realizado por medios manuales y posterior montaje. Incluyendo mecanizados en las placas de falso techo correspondientes para su posterior montaje.
Incluso embalaje de protección, identificación y acopio en obra o traslado y acopio en almacén en cualquier punto del recinto de Prado del Rey para su reutilización en la misma obra y  traslado ida y vuelta a lugar de acopio; y con parte proporcional de carga, retirada y transporte en obra destinado para tal efecto (saco, contenedor, camión, etc), transporte a vertedero y cánon de vertido del material no recuperado. 
Incluso parte proporcional de limpieza, medios auxiliares y medios de elevación. 
Realizado de acuerdo normativa de trabajos en altura y según RD 105/2008 y NTE-ADD, normativa vigente y según instrucciones de Técnico responsable de RTVE. 
Medida la superficie realmente ejecutada.</t>
  </si>
  <si>
    <t>MONTAJE DE PLACAS RETIRADAS Y ACOPIADAS</t>
  </si>
  <si>
    <t>Montaje de placas de falso techo retiradas y acopiadas al principio de las obras, teniendo que ajustarse a ambas caras de tabiquería nueva realizada en cartón yeso.
Incluso parte proporcional de recolocación y conexionado de elementos de las instalaciones previamente desmontados o desconexionados (enroscado de boquillas de rociadores de instalación de detección contraincendios o cualquier elemento de instalación de iluminación, protección, detección o extinción de incendios en falso techo);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limpieza, medios auxiliares y medios de elevación. 
Medida la superficie realmente montada descontando todos los huecos. 
Totalmente montado.</t>
  </si>
  <si>
    <t>PLACAS DE FALSO TECHO</t>
  </si>
  <si>
    <t>Suministro y colocación de placas de falso techo desmontable de fibra mineral de 60x60 cm y 25 mm de espesor modelo PERLA OP de Amstrong o equivalente, incluso parte proporcional replanteo y nivelado, cortes de placa (no se colocarán piezas de dimensiones menores a media placa), elementos de remate; incluso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incluso parte proporcional de limpieza, medios auxiliares y medios de elevación.
Medida la superficie realmente ejecutada.</t>
  </si>
  <si>
    <t>LIMPIEZA DE PERFILERÍA DE FALSO TECHO</t>
  </si>
  <si>
    <t>Limpieza mediante agua con detergentes y mediante el uso de fibras sintéticas que contengan abrasivo y posteriormente limpieza intensa con agua caliente.
Incluso parte proporcional de protecciones de elementos sujetos a ser ensuciados y/o deteriorados,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incluso parte proporcional de limpieza, medios auxiliares y medios de elevación.</t>
  </si>
  <si>
    <t>PINTURA PLÁSTICA EN PARAMENTOS HORIZ. Y VERT.</t>
  </si>
  <si>
    <t>Suministro y aplicación de pintura plástica al agua para interior sobre paramentos horizontales y verticales de las siguientes características:
• Pintura al agua de gran poder cubriente y elevado rendimiento. Formulada con copolímeros acrílicos. Transpirable y lavable. Ideal para decorar y proteger todo tipo de interiores. Aditivada con conservantes antimoho para la evitar la formación de moho sobre la pintura.
• Acabado: Mate.
• Color a elegir por el representante de la propiedad.
• Excelente cubrición. Clase 1
• Buena adherencia
• Resistente al frote húmedo
• Con conservantes antimoho
• Transpirable
• Gran rendimiento
• Fácil aplicación
• Lavable. Clase 2
• Sin olor
• No salpica
• Reacción al fuego: B-s1, d0. UNE 13501-1
• Cumple las especificaciones RPP 4 y RPP 9 de la Norma Tecnológica de la Edificación RPP
• Resistencia al frote en húmedo UNE-EN ISO 11998:2007: Clase 2 de acuerdo con UNE-EN 13300:2002
• Poder cubriente UNE-EN ISO 6504-3:2007: Clase 1 de acuerdo con UNE-EN 13300:2002
Aplicación y preparación del soporte según se especifica en ficha técnica de producto e incluso pequeño material.
Formada por limpieza de soporte, aplicación de una mano de imprimación transparente y no peliculante al agua si las superficies son muy porosas, aplicación de fondo con pintura plástica diluida, plastecido de desperfectos e imperfecciones, lijado y limpieza del polvillo generado, aplicación de una segunda mano de fondo para comprobar de nuevo desperfectos e imperfecciones y otra mano de lijado y limpieza, dos manos de acabado final aplicada con brocha, rodillo o pistola. 
Incluso parte proporcional de protección o tapado de cualquier elemento o superficie, descarga, acarreo y distribución de material hasta el lugar dónde se va a realizar el montaje/instalación u obra; limpieza, transporte y carga de escombros y /o residuos generados de obra desde el lugar dónde se realiza el montaje/instalación u obra a pie de carga en obra destinado para tal efecto (saco, contenedor, camión, etc), transporte a vertedero y cánon de vertido.con parte proporcional de limpieza, medios auxiliares y medios de elevación.
Los trabajos se realizarán conforme a la Normativa NTE-RPP.
Productos con marcado CE y DdP (Declaración de prestaciones) según Reglamento (UE) 305/2011.
Medida la superficie realmente ejecutada, descontando todos los huecos.</t>
  </si>
  <si>
    <t>05_01</t>
  </si>
  <si>
    <t>05_02</t>
  </si>
  <si>
    <t>05_03</t>
  </si>
  <si>
    <t>05_05</t>
  </si>
  <si>
    <t>05_06</t>
  </si>
  <si>
    <t>TOTAL 05</t>
  </si>
  <si>
    <t>06</t>
  </si>
  <si>
    <t>CONTROL DE CALIDAD</t>
  </si>
  <si>
    <t>FUNCIONAMIENTO DESAGÜES CUBIERTAS</t>
  </si>
  <si>
    <t>Realización prueba de funcionamiento de desagües de azoteas, mediante comprobación del perfecto desaguado, sin que queden embalsamientos, del 100% de una superficie previamente inundada. 
Prueba a realizar por laboratorio acreditado en el área técnica correspondiente, para comprobar la estanqueidad de una cubierta plana. 
Incluso desplazamiento a obra e informe de resultados.
Medida la unidad completamente realizada.</t>
  </si>
  <si>
    <t>PRUEBA DE ESTANQUEIDAD Y SERVICIO CUBIERTAS SIN INUNDACIÓN</t>
  </si>
  <si>
    <t>Realización prueba de estanqueidad y servicio de azoteas, con criterios según CTE DB-HS-1, en paños en los que no es posible conseguir la inundación, mediante regado con aspersores durante un periodo mínimo de 48 horas, comprobando las filtraciones al interior. 
Prueba de servicio a realizar por laboratorio acreditado en el área técnica correspondiente, para comprobar la estanqueidad de una cubierta plana. 
Incluso desplazamiento a obra e informe de resultados.
Medida la unidad completamente realizada.
Esta prueba se realizará en cubiertas que no incluyan capa de protección de grava</t>
  </si>
  <si>
    <t>PRUEBA DE ESTANQUEIDAD Y SERVICIO CUBIERTAS CON INUNDACIÓN</t>
  </si>
  <si>
    <t>Realización prueba de estanqueidad y servicio de azoteas, con criterios según CTE DB-HS-1, mediante inundación con agua de paños entre limatesas previo taponado de desagües y mantenimiento durante un periodo mínimo de 24 horas, comprobando las filtraciones al interior y el desaguado del 100% de la superficie probada. 
Prueba de servicio a realizar por laboratorio acreditado en el área técnica correspondiente, para comprobar la estanqueidad de una cubierta plana. 
Incluso desplazamiento a obra e informe de resultados.
Medida la unidad completamente realizada.
Esta prueba se realizará en cubiertas que incluyan capa de protección de grava</t>
  </si>
  <si>
    <t>Conjunto de ensayos y pruebas adicionales a lo exigido en el Pliego de Condiciones Técnicas y en normativa vigente (que indica que todos los productos, equipos y sistemas a incorporar de forma permanente a la obra deberán ir acompañados, como mínimo, para su recepción de albarán y certificado de garantía (este último puede ser prescindible para productos, equipos y sistemas con obligatoriedad de marcado CE)), que deben ser realizados por entidades o laboratorios de control de calidad de la edificación, debidamente homologados y acreditados, distintos e independientes de los realizados por el constructor, y necesarios según indicaciones del técnico representante de la propiedad y de acuerdo con lo especificado en el expediente, para garantizar y certificar la calidad de los materiales, calidad de la ejecución y el correcto funcionamiento de las unidades de obras civil e instalaciones ejecutadas. 
Incluso parte proporcional de mano de obra, desplazamientos, redacción de plan de control de calidad, coordinación de los trabajos y toma de datos, redacción de informes, material y medios auxiliares necesarios.</t>
  </si>
  <si>
    <t>06_01</t>
  </si>
  <si>
    <t>06_02</t>
  </si>
  <si>
    <t>06_03</t>
  </si>
  <si>
    <t>06_04</t>
  </si>
  <si>
    <t>TOTAL 06</t>
  </si>
  <si>
    <t>07</t>
  </si>
  <si>
    <t>GESTIÓN DE RESÍDUOS</t>
  </si>
  <si>
    <t>GESTIÓN DE RESIDUOS DE DEMOLICIÓN Y CONSTRUCCIÓN</t>
  </si>
  <si>
    <t>Partida destinada a la gestión de residuos durante la realización de los trabajos de demolición y construcción, comprendiendo:
- Clasificación de residuos a pie de obra, de demolición o en fracciones, según normativa vigente, realizado por medios manuales. 
- Carga de RCD sobre contenedor, dúmper o camión pequeño, por medios manuales, a granel, y considerando 2 peones ordinarios en la carga, con selección previa.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gestión de residuos, pago de tasas y/o canon de vertido. Cumplimiento de la normativa que regula la gestión de los residuos de construcción y demolición, REAL DECRETO 105/2008 de 1 de febrero de 2008, por el que se regula la producción y gestión de los residuos de construcción y demolición, ORDEN 2726/2009, de 16 de julio de 2009, por la que se regula la gestión de los residuos de construcción y demolición en la Comunidad de Madrid, y normativa al efecto del municipio correspondiente. 
Medida la unidad completamente terminada y con emisión de certificado de tratamiento residuos.</t>
  </si>
  <si>
    <t>07_01</t>
  </si>
  <si>
    <t>TOTAL 07</t>
  </si>
  <si>
    <t>Ud. Partida destinada a la gestión de la seguridad y salud en la ejecución de los trabajos, incluyendo:
- Instalaciones de bienestar.
- Señalización.
- Equipos de protección individual (casco, guantes, mascarilla antipolvo,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desarrollar. Según RD 1627/1.997. Medida la unidad completamente realizada.</t>
  </si>
  <si>
    <t>TOTAL 08</t>
  </si>
  <si>
    <t>05_04</t>
  </si>
  <si>
    <t>AYUDAS ALBAÑILERÍA  (#)</t>
  </si>
  <si>
    <t>(#) El importe de la partida 03.04 es una cantidad fija, no se puede variar y debe ser mantenido en la tabla y sumado en el total de la oferta.
Si se detallan importes de Gastos Generales (GG) y Beneficio Industrial (BI) en columna ImpPres, la partida 03.04  se ofertara, respectivamente, por 18.126,46 €; si no se detallan importes en (a) y (b) la partida 03.04  se ofertara, respectivamente, por 21.570,49 € y  incluyendo un 13 % de Gastos Generales y un 6% de Beneficio industrial), si en los precios unitarios ofertados se incluyesen % distintos a los indicados, se indicarán expresamente los % aplicados en columna Pres. y la partida 03.04 se incrementarán según los porcentajes aplicados al resto de la oferta.</t>
  </si>
  <si>
    <t>S-03575-2026 - Renovación cubierta edificio Premontaje y Centro Receptor Prado del Rey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</si>
</sst>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0.00\ &quot;€&quot;"/>
  </numFmts>
  <fonts count="35" x14ac:knownFonts="1">
    <font>
      <sz val="11"/>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b/>
      <sz val="8"/>
      <color rgb="FF0000FF"/>
      <name val="Calibri"/>
      <family val="2"/>
      <scheme val="minor"/>
    </font>
    <font>
      <sz val="8"/>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i/>
      <sz val="8"/>
      <color theme="1"/>
      <name val="Calibri"/>
      <family val="2"/>
      <scheme val="minor"/>
    </font>
    <font>
      <b/>
      <sz val="11"/>
      <color theme="1"/>
      <name val="Calibri"/>
      <family val="2"/>
      <scheme val="minor"/>
    </font>
    <font>
      <sz val="10"/>
      <color theme="1"/>
      <name val="Calibri"/>
      <family val="2"/>
      <scheme val="minor"/>
    </font>
    <font>
      <i/>
      <sz val="11"/>
      <color theme="1"/>
      <name val="Calibri"/>
      <family val="2"/>
      <scheme val="minor"/>
    </font>
    <font>
      <b/>
      <sz val="10"/>
      <color theme="1"/>
      <name val="Calibri"/>
      <family val="2"/>
      <scheme val="minor"/>
    </font>
    <font>
      <b/>
      <sz val="16"/>
      <color rgb="FFFF0000"/>
      <name val="Calibri"/>
      <family val="2"/>
      <scheme val="minor"/>
    </font>
    <font>
      <b/>
      <sz val="8"/>
      <color rgb="FF000000"/>
      <name val="Calibri"/>
      <family val="2"/>
      <scheme val="minor"/>
    </font>
    <font>
      <b/>
      <sz val="8"/>
      <color rgb="FFFF0000"/>
      <name val="Calibri"/>
      <family val="2"/>
      <scheme val="minor"/>
    </font>
    <font>
      <sz val="8"/>
      <color rgb="FFFF0000"/>
      <name val="Calibri"/>
      <family val="2"/>
      <scheme val="minor"/>
    </font>
    <font>
      <b/>
      <sz val="10"/>
      <color theme="1"/>
      <name val="Calibri"/>
      <family val="2"/>
    </font>
    <font>
      <b/>
      <u/>
      <sz val="10"/>
      <color rgb="FFFF0000"/>
      <name val="Calibri"/>
      <family val="2"/>
    </font>
    <font>
      <b/>
      <sz val="14"/>
      <name val="Calibri"/>
      <family val="2"/>
      <scheme val="minor"/>
    </font>
    <font>
      <b/>
      <sz val="10"/>
      <color rgb="FFE36C0A"/>
      <name val="Calibri"/>
      <family val="2"/>
      <scheme val="minor"/>
    </font>
    <font>
      <b/>
      <sz val="14"/>
      <color rgb="FFE36C0A"/>
      <name val="Calibri"/>
      <family val="2"/>
      <scheme val="minor"/>
    </font>
    <font>
      <b/>
      <u/>
      <sz val="11"/>
      <color theme="1"/>
      <name val="Calibri"/>
      <family val="2"/>
      <scheme val="minor"/>
    </font>
    <font>
      <sz val="8"/>
      <color theme="0"/>
      <name val="Calibri"/>
      <family val="2"/>
      <scheme val="minor"/>
    </font>
    <font>
      <b/>
      <i/>
      <sz val="11"/>
      <color rgb="FFFF0000"/>
      <name val="Calibri"/>
      <family val="2"/>
      <scheme val="minor"/>
    </font>
    <font>
      <b/>
      <sz val="8"/>
      <color rgb="FF0070C0"/>
      <name val="Calibri"/>
      <family val="2"/>
      <scheme val="minor"/>
    </font>
    <font>
      <b/>
      <sz val="11"/>
      <color rgb="FFFF0000"/>
      <name val="Calibri"/>
      <family val="2"/>
      <scheme val="minor"/>
    </font>
    <font>
      <b/>
      <sz val="9"/>
      <color rgb="FFFF0000"/>
      <name val="Calibri"/>
      <family val="2"/>
      <scheme val="minor"/>
    </font>
    <font>
      <b/>
      <sz val="10"/>
      <color rgb="FFFF0000"/>
      <name val="Calibri"/>
      <family val="2"/>
      <scheme val="minor"/>
    </font>
    <font>
      <b/>
      <sz val="18"/>
      <color theme="1"/>
      <name val="Calibri"/>
      <family val="2"/>
      <scheme val="minor"/>
    </font>
    <font>
      <b/>
      <sz val="11"/>
      <name val="Calibri"/>
      <family val="2"/>
      <scheme val="minor"/>
    </font>
    <font>
      <sz val="8"/>
      <color rgb="FF000000"/>
      <name val="Calibri"/>
      <family val="2"/>
    </font>
    <font>
      <sz val="8"/>
      <name val="Calibri"/>
      <family val="2"/>
    </font>
  </fonts>
  <fills count="13">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FFFFCC"/>
        <bgColor indexed="64"/>
      </patternFill>
    </fill>
    <fill>
      <patternFill patternType="solid">
        <fgColor rgb="FFFFFF99"/>
        <bgColor indexed="64"/>
      </patternFill>
    </fill>
    <fill>
      <patternFill patternType="solid">
        <fgColor theme="0"/>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rgb="FFFF0000"/>
        <bgColor indexed="64"/>
      </patternFill>
    </fill>
    <fill>
      <patternFill patternType="solid">
        <fgColor theme="0" tint="-0.14999847407452621"/>
        <bgColor indexed="64"/>
      </patternFill>
    </fill>
    <fill>
      <patternFill patternType="solid">
        <fgColor rgb="FFC0C0C0"/>
        <bgColor indexed="64"/>
      </patternFill>
    </fill>
    <fill>
      <patternFill patternType="solid">
        <fgColor theme="4" tint="0.59999389629810485"/>
        <bgColor indexed="64"/>
      </patternFill>
    </fill>
  </fills>
  <borders count="19">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indexed="64"/>
      </left>
      <right/>
      <top style="thin">
        <color auto="1"/>
      </top>
      <bottom style="thin">
        <color auto="1"/>
      </bottom>
      <diagonal/>
    </border>
    <border>
      <left/>
      <right style="thin">
        <color indexed="64"/>
      </right>
      <top style="thin">
        <color auto="1"/>
      </top>
      <bottom style="thin">
        <color auto="1"/>
      </bottom>
      <diagonal/>
    </border>
    <border>
      <left style="thin">
        <color indexed="64"/>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bottom style="thin">
        <color auto="1"/>
      </bottom>
      <diagonal/>
    </border>
  </borders>
  <cellStyleXfs count="1">
    <xf numFmtId="0" fontId="0" fillId="0" borderId="0"/>
  </cellStyleXfs>
  <cellXfs count="195">
    <xf numFmtId="0" fontId="0" fillId="0" borderId="0" xfId="0"/>
    <xf numFmtId="4" fontId="8" fillId="4" borderId="1" xfId="0" applyNumberFormat="1" applyFont="1" applyFill="1" applyBorder="1" applyAlignment="1" applyProtection="1">
      <alignment vertical="top"/>
      <protection locked="0"/>
    </xf>
    <xf numFmtId="4" fontId="8" fillId="4" borderId="1" xfId="0" applyNumberFormat="1" applyFont="1" applyFill="1" applyBorder="1" applyAlignment="1" applyProtection="1">
      <alignment vertical="top"/>
    </xf>
    <xf numFmtId="0" fontId="16" fillId="0" borderId="0" xfId="0" applyFont="1" applyBorder="1" applyAlignment="1" applyProtection="1">
      <alignment horizontal="right" vertical="center" wrapText="1"/>
    </xf>
    <xf numFmtId="0" fontId="0" fillId="0" borderId="0" xfId="0" applyProtection="1"/>
    <xf numFmtId="0" fontId="0" fillId="0" borderId="0" xfId="0" applyBorder="1" applyAlignment="1" applyProtection="1">
      <alignment vertical="top"/>
    </xf>
    <xf numFmtId="0" fontId="6" fillId="0" borderId="0" xfId="0" applyFont="1" applyProtection="1"/>
    <xf numFmtId="4" fontId="0" fillId="0" borderId="0" xfId="0" applyNumberFormat="1" applyProtection="1"/>
    <xf numFmtId="0" fontId="0" fillId="0" borderId="0" xfId="0" applyBorder="1" applyProtection="1"/>
    <xf numFmtId="0" fontId="6" fillId="0" borderId="0" xfId="0" applyFont="1" applyBorder="1" applyProtection="1"/>
    <xf numFmtId="0" fontId="21" fillId="0" borderId="0" xfId="0" applyFont="1" applyAlignment="1" applyProtection="1">
      <alignment vertical="top"/>
    </xf>
    <xf numFmtId="0" fontId="0" fillId="0" borderId="0" xfId="0" applyFill="1" applyProtection="1"/>
    <xf numFmtId="2" fontId="0" fillId="0" borderId="0" xfId="0" applyNumberFormat="1" applyProtection="1"/>
    <xf numFmtId="0" fontId="0" fillId="0" borderId="0" xfId="0" applyAlignment="1" applyProtection="1">
      <alignment vertical="top"/>
    </xf>
    <xf numFmtId="0" fontId="12" fillId="0" borderId="0" xfId="0" applyFont="1" applyProtection="1"/>
    <xf numFmtId="0" fontId="14" fillId="0" borderId="0" xfId="0" applyFont="1" applyProtection="1"/>
    <xf numFmtId="0" fontId="22" fillId="0" borderId="0" xfId="0" applyFont="1" applyAlignment="1" applyProtection="1">
      <alignment horizontal="right" vertical="center"/>
    </xf>
    <xf numFmtId="0" fontId="22" fillId="0" borderId="0" xfId="0" applyFont="1" applyAlignment="1" applyProtection="1">
      <alignment horizontal="right"/>
    </xf>
    <xf numFmtId="0" fontId="0" fillId="0" borderId="0" xfId="0" applyAlignment="1" applyProtection="1">
      <alignment horizontal="left" vertical="top"/>
    </xf>
    <xf numFmtId="0" fontId="0" fillId="4" borderId="0" xfId="0" applyFill="1" applyAlignment="1" applyProtection="1">
      <alignment vertical="top" shrinkToFit="1"/>
      <protection locked="0"/>
    </xf>
    <xf numFmtId="0" fontId="10" fillId="0" borderId="0" xfId="0" applyFont="1" applyAlignment="1" applyProtection="1">
      <alignment vertical="top"/>
    </xf>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11" fillId="0" borderId="0" xfId="0" applyFont="1" applyAlignment="1" applyProtection="1">
      <alignment vertical="top"/>
    </xf>
    <xf numFmtId="0" fontId="13" fillId="0" borderId="0" xfId="0" applyFont="1" applyProtection="1"/>
    <xf numFmtId="10" fontId="18" fillId="4" borderId="6" xfId="0" applyNumberFormat="1" applyFont="1" applyFill="1" applyBorder="1" applyAlignment="1" applyProtection="1">
      <alignment horizontal="right" vertical="center"/>
    </xf>
    <xf numFmtId="10" fontId="18" fillId="8" borderId="7" xfId="0" applyNumberFormat="1" applyFont="1" applyFill="1" applyBorder="1" applyAlignment="1" applyProtection="1">
      <alignment horizontal="right" vertical="center" indent="4"/>
      <protection locked="0"/>
    </xf>
    <xf numFmtId="10" fontId="18" fillId="4" borderId="4" xfId="0" applyNumberFormat="1" applyFont="1" applyFill="1" applyBorder="1" applyAlignment="1" applyProtection="1">
      <alignment horizontal="right" vertical="center"/>
    </xf>
    <xf numFmtId="10" fontId="18" fillId="8" borderId="5" xfId="0" applyNumberFormat="1" applyFont="1" applyFill="1" applyBorder="1" applyAlignment="1" applyProtection="1">
      <alignment horizontal="right" vertical="center" indent="4"/>
      <protection locked="0"/>
    </xf>
    <xf numFmtId="0" fontId="16" fillId="0" borderId="17" xfId="0" applyFont="1" applyBorder="1" applyAlignment="1" applyProtection="1">
      <alignment vertical="center" wrapText="1"/>
    </xf>
    <xf numFmtId="0" fontId="6" fillId="0" borderId="13" xfId="0" applyFont="1" applyBorder="1" applyProtection="1"/>
    <xf numFmtId="4" fontId="8" fillId="4" borderId="12" xfId="0" applyNumberFormat="1" applyFont="1" applyFill="1" applyBorder="1" applyAlignment="1" applyProtection="1">
      <alignment vertical="center" wrapText="1"/>
    </xf>
    <xf numFmtId="164" fontId="0" fillId="0" borderId="0" xfId="0" applyNumberFormat="1" applyProtection="1"/>
    <xf numFmtId="0" fontId="1" fillId="0" borderId="0" xfId="0" applyFont="1" applyProtection="1"/>
    <xf numFmtId="2" fontId="7" fillId="0" borderId="1" xfId="0" applyNumberFormat="1" applyFont="1" applyBorder="1" applyAlignment="1" applyProtection="1">
      <alignment horizontal="center" vertical="top"/>
    </xf>
    <xf numFmtId="0" fontId="7" fillId="0" borderId="1" xfId="0" applyFont="1" applyBorder="1" applyAlignment="1" applyProtection="1">
      <alignment horizontal="center" vertical="top"/>
    </xf>
    <xf numFmtId="0" fontId="0" fillId="0" borderId="8" xfId="0" applyBorder="1" applyProtection="1"/>
    <xf numFmtId="49" fontId="27" fillId="0" borderId="6" xfId="0" applyNumberFormat="1" applyFont="1" applyBorder="1" applyAlignment="1" applyProtection="1">
      <alignment vertical="top"/>
    </xf>
    <xf numFmtId="49" fontId="27" fillId="0" borderId="3" xfId="0" applyNumberFormat="1" applyFont="1" applyBorder="1" applyAlignment="1" applyProtection="1">
      <alignment vertical="top" wrapText="1"/>
    </xf>
    <xf numFmtId="2" fontId="27" fillId="0" borderId="10" xfId="0" applyNumberFormat="1" applyFont="1" applyBorder="1" applyAlignment="1" applyProtection="1">
      <alignment horizontal="right" vertical="top" indent="1"/>
    </xf>
    <xf numFmtId="4" fontId="27" fillId="7" borderId="10" xfId="0" applyNumberFormat="1" applyFont="1" applyFill="1" applyBorder="1" applyAlignment="1" applyProtection="1">
      <alignment horizontal="right" vertical="top" indent="1"/>
    </xf>
    <xf numFmtId="49" fontId="27" fillId="0" borderId="8" xfId="0" applyNumberFormat="1" applyFont="1" applyBorder="1" applyAlignment="1" applyProtection="1">
      <alignment vertical="top" wrapText="1"/>
    </xf>
    <xf numFmtId="0" fontId="28" fillId="0" borderId="0" xfId="0" applyFont="1" applyProtection="1"/>
    <xf numFmtId="2" fontId="7" fillId="0" borderId="1" xfId="0" applyNumberFormat="1" applyFont="1" applyBorder="1" applyAlignment="1" applyProtection="1">
      <alignment vertical="top"/>
    </xf>
    <xf numFmtId="0" fontId="7" fillId="0" borderId="4" xfId="0" applyFont="1" applyBorder="1" applyAlignment="1" applyProtection="1">
      <alignment vertical="top"/>
    </xf>
    <xf numFmtId="0" fontId="26" fillId="0" borderId="1" xfId="0" applyFont="1" applyBorder="1" applyAlignment="1" applyProtection="1">
      <alignment horizontal="center" vertical="top"/>
    </xf>
    <xf numFmtId="0" fontId="16" fillId="0" borderId="0" xfId="0" applyFont="1" applyBorder="1" applyAlignment="1" applyProtection="1">
      <alignment vertical="center" wrapText="1"/>
    </xf>
    <xf numFmtId="10" fontId="29" fillId="4" borderId="1" xfId="0" applyNumberFormat="1" applyFont="1" applyFill="1" applyBorder="1" applyAlignment="1" applyProtection="1">
      <alignment horizontal="right" vertical="center"/>
    </xf>
    <xf numFmtId="10" fontId="18" fillId="8" borderId="7" xfId="0" applyNumberFormat="1" applyFont="1" applyFill="1" applyBorder="1" applyAlignment="1" applyProtection="1">
      <alignment horizontal="right" vertical="center" indent="4"/>
    </xf>
    <xf numFmtId="4" fontId="30" fillId="4" borderId="11" xfId="0" applyNumberFormat="1" applyFont="1" applyFill="1" applyBorder="1" applyAlignment="1" applyProtection="1">
      <alignment horizontal="center" vertical="top"/>
    </xf>
    <xf numFmtId="10" fontId="18" fillId="8" borderId="5" xfId="0" applyNumberFormat="1" applyFont="1" applyFill="1" applyBorder="1" applyAlignment="1" applyProtection="1">
      <alignment horizontal="right" vertical="center" indent="4"/>
    </xf>
    <xf numFmtId="4" fontId="30" fillId="4" borderId="1" xfId="0" applyNumberFormat="1" applyFont="1" applyFill="1" applyBorder="1" applyAlignment="1" applyProtection="1">
      <alignment horizontal="center" vertical="top"/>
    </xf>
    <xf numFmtId="0" fontId="7" fillId="0" borderId="1" xfId="0" applyFont="1" applyBorder="1" applyAlignment="1" applyProtection="1">
      <alignment vertical="top"/>
    </xf>
    <xf numFmtId="0" fontId="27" fillId="3" borderId="10" xfId="0" applyNumberFormat="1" applyFont="1" applyFill="1" applyBorder="1" applyAlignment="1" applyProtection="1">
      <alignment horizontal="center" vertical="top"/>
    </xf>
    <xf numFmtId="2" fontId="27" fillId="0" borderId="6" xfId="0" applyNumberFormat="1" applyFont="1" applyBorder="1" applyAlignment="1" applyProtection="1">
      <alignment horizontal="left" vertical="top" indent="1"/>
    </xf>
    <xf numFmtId="2" fontId="27" fillId="0" borderId="7" xfId="0" applyNumberFormat="1" applyFont="1" applyBorder="1" applyAlignment="1" applyProtection="1">
      <alignment horizontal="right" vertical="top" indent="1"/>
    </xf>
    <xf numFmtId="10" fontId="18" fillId="4" borderId="1" xfId="0" applyNumberFormat="1" applyFont="1" applyFill="1" applyBorder="1" applyAlignment="1" applyProtection="1">
      <alignment horizontal="right" vertical="center"/>
    </xf>
    <xf numFmtId="0" fontId="16" fillId="0" borderId="0" xfId="0" applyFont="1" applyFill="1" applyBorder="1" applyAlignment="1" applyProtection="1">
      <alignment horizontal="right" vertical="center" wrapText="1"/>
    </xf>
    <xf numFmtId="10" fontId="18" fillId="0" borderId="0" xfId="0" applyNumberFormat="1" applyFont="1" applyFill="1" applyBorder="1" applyAlignment="1" applyProtection="1">
      <alignment horizontal="right" vertical="center"/>
    </xf>
    <xf numFmtId="10" fontId="18" fillId="0" borderId="0" xfId="0" applyNumberFormat="1" applyFont="1" applyFill="1" applyBorder="1" applyAlignment="1" applyProtection="1">
      <alignment horizontal="right" vertical="center" indent="4"/>
    </xf>
    <xf numFmtId="4" fontId="30" fillId="0" borderId="0" xfId="0" applyNumberFormat="1" applyFont="1" applyFill="1" applyBorder="1" applyAlignment="1" applyProtection="1">
      <alignment horizontal="center" vertical="top"/>
    </xf>
    <xf numFmtId="0" fontId="16" fillId="0" borderId="0" xfId="0" applyFont="1" applyBorder="1" applyAlignment="1" applyProtection="1">
      <alignment horizontal="left" vertical="center"/>
    </xf>
    <xf numFmtId="0" fontId="28" fillId="8" borderId="1" xfId="0" applyFont="1" applyFill="1" applyBorder="1" applyAlignment="1" applyProtection="1">
      <alignment horizontal="center"/>
    </xf>
    <xf numFmtId="0" fontId="28" fillId="8" borderId="12" xfId="0" applyFont="1" applyFill="1" applyBorder="1" applyAlignment="1" applyProtection="1">
      <alignment horizontal="center"/>
    </xf>
    <xf numFmtId="4" fontId="27" fillId="7" borderId="6" xfId="0" applyNumberFormat="1" applyFont="1" applyFill="1" applyBorder="1" applyAlignment="1" applyProtection="1">
      <alignment horizontal="center" vertical="center" wrapText="1"/>
    </xf>
    <xf numFmtId="4" fontId="27" fillId="7" borderId="6" xfId="0" applyNumberFormat="1" applyFont="1" applyFill="1" applyBorder="1" applyAlignment="1" applyProtection="1">
      <alignment horizontal="left" vertical="center"/>
    </xf>
    <xf numFmtId="0" fontId="31" fillId="0" borderId="0" xfId="0" applyFont="1" applyProtection="1"/>
    <xf numFmtId="9" fontId="28" fillId="8" borderId="1" xfId="0" applyNumberFormat="1" applyFont="1" applyFill="1" applyBorder="1" applyAlignment="1" applyProtection="1">
      <alignment horizontal="center"/>
    </xf>
    <xf numFmtId="9" fontId="28" fillId="8" borderId="12" xfId="0" applyNumberFormat="1" applyFont="1" applyFill="1" applyBorder="1" applyAlignment="1" applyProtection="1">
      <alignment horizontal="center"/>
    </xf>
    <xf numFmtId="2" fontId="27" fillId="0" borderId="10" xfId="0" applyNumberFormat="1" applyFont="1" applyBorder="1" applyAlignment="1" applyProtection="1">
      <alignment horizontal="right" vertical="center" indent="1"/>
    </xf>
    <xf numFmtId="4" fontId="27" fillId="7" borderId="6" xfId="0" applyNumberFormat="1" applyFont="1" applyFill="1" applyBorder="1" applyAlignment="1" applyProtection="1">
      <alignment horizontal="right" vertical="center" wrapText="1" indent="1"/>
    </xf>
    <xf numFmtId="4" fontId="27" fillId="7" borderId="10" xfId="0" applyNumberFormat="1" applyFont="1" applyFill="1" applyBorder="1" applyAlignment="1" applyProtection="1">
      <alignment horizontal="right" vertical="center" indent="1"/>
    </xf>
    <xf numFmtId="0" fontId="0" fillId="0" borderId="0" xfId="0" applyAlignment="1" applyProtection="1">
      <alignment vertical="center"/>
    </xf>
    <xf numFmtId="0" fontId="32" fillId="0" borderId="0" xfId="0" applyFont="1" applyProtection="1"/>
    <xf numFmtId="0" fontId="16" fillId="0" borderId="3" xfId="0" applyFont="1" applyBorder="1" applyAlignment="1" applyProtection="1">
      <alignment horizontal="right" vertical="center"/>
    </xf>
    <xf numFmtId="0" fontId="16" fillId="0" borderId="2" xfId="0" applyFont="1" applyBorder="1" applyAlignment="1" applyProtection="1">
      <alignment horizontal="right" vertical="center"/>
    </xf>
    <xf numFmtId="49" fontId="3" fillId="0" borderId="2" xfId="0" applyNumberFormat="1" applyFont="1" applyBorder="1" applyAlignment="1" applyProtection="1">
      <alignment horizontal="right" vertical="center"/>
    </xf>
    <xf numFmtId="3" fontId="9" fillId="0" borderId="2" xfId="0" applyNumberFormat="1" applyFont="1" applyBorder="1" applyAlignment="1" applyProtection="1">
      <alignment vertical="top"/>
    </xf>
    <xf numFmtId="4" fontId="8" fillId="0" borderId="5" xfId="0" applyNumberFormat="1" applyFont="1" applyBorder="1" applyAlignment="1" applyProtection="1">
      <alignment vertical="top"/>
    </xf>
    <xf numFmtId="4" fontId="8" fillId="9" borderId="1" xfId="0" applyNumberFormat="1" applyFont="1" applyFill="1" applyBorder="1" applyAlignment="1" applyProtection="1">
      <alignment vertical="center" wrapText="1"/>
    </xf>
    <xf numFmtId="0" fontId="0" fillId="0" borderId="0" xfId="0" applyFont="1" applyAlignment="1" applyProtection="1">
      <alignment vertical="top"/>
    </xf>
    <xf numFmtId="4" fontId="6" fillId="0" borderId="0" xfId="0" applyNumberFormat="1" applyFont="1" applyAlignment="1" applyProtection="1">
      <alignment vertical="top"/>
    </xf>
    <xf numFmtId="0" fontId="6" fillId="0" borderId="0" xfId="0" applyFont="1" applyAlignment="1" applyProtection="1">
      <alignment vertical="top"/>
    </xf>
    <xf numFmtId="0" fontId="0" fillId="0" borderId="0" xfId="0" applyFont="1" applyProtection="1"/>
    <xf numFmtId="0" fontId="1" fillId="0" borderId="0" xfId="0" applyFont="1" applyAlignment="1" applyProtection="1">
      <alignment vertical="top"/>
    </xf>
    <xf numFmtId="0" fontId="2" fillId="0" borderId="1" xfId="0" applyFont="1" applyBorder="1" applyAlignment="1" applyProtection="1">
      <alignment vertical="top"/>
    </xf>
    <xf numFmtId="0" fontId="2" fillId="0" borderId="5" xfId="0" applyFont="1" applyBorder="1" applyAlignment="1" applyProtection="1">
      <alignment vertical="top" wrapText="1"/>
    </xf>
    <xf numFmtId="4" fontId="7" fillId="0" borderId="1" xfId="0" applyNumberFormat="1" applyFont="1" applyBorder="1" applyAlignment="1" applyProtection="1">
      <alignment vertical="top"/>
    </xf>
    <xf numFmtId="49" fontId="3" fillId="2" borderId="1" xfId="0" applyNumberFormat="1" applyFont="1" applyFill="1" applyBorder="1" applyAlignment="1" applyProtection="1">
      <alignment vertical="top"/>
    </xf>
    <xf numFmtId="49" fontId="4" fillId="2" borderId="1" xfId="0" applyNumberFormat="1" applyFont="1" applyFill="1" applyBorder="1" applyAlignment="1" applyProtection="1">
      <alignment vertical="top"/>
    </xf>
    <xf numFmtId="3" fontId="8" fillId="2" borderId="11" xfId="0" applyNumberFormat="1" applyFont="1" applyFill="1" applyBorder="1" applyAlignment="1" applyProtection="1">
      <alignment vertical="top"/>
    </xf>
    <xf numFmtId="4" fontId="8" fillId="2" borderId="11" xfId="0" applyNumberFormat="1" applyFont="1" applyFill="1" applyBorder="1" applyAlignment="1" applyProtection="1">
      <alignment vertical="top"/>
    </xf>
    <xf numFmtId="49" fontId="5" fillId="0" borderId="10" xfId="0" applyNumberFormat="1" applyFont="1" applyBorder="1" applyAlignment="1" applyProtection="1">
      <alignment vertical="top"/>
    </xf>
    <xf numFmtId="4" fontId="9" fillId="0" borderId="10" xfId="0" applyNumberFormat="1" applyFont="1" applyBorder="1" applyAlignment="1" applyProtection="1">
      <alignment vertical="top"/>
    </xf>
    <xf numFmtId="4" fontId="9" fillId="4" borderId="10" xfId="0" applyNumberFormat="1" applyFont="1" applyFill="1" applyBorder="1" applyAlignment="1" applyProtection="1">
      <alignment vertical="top"/>
    </xf>
    <xf numFmtId="0" fontId="5" fillId="0" borderId="11" xfId="0" applyFont="1" applyBorder="1" applyAlignment="1" applyProtection="1">
      <alignment vertical="top"/>
    </xf>
    <xf numFmtId="0" fontId="9" fillId="0" borderId="11" xfId="0" applyFont="1" applyBorder="1" applyAlignment="1" applyProtection="1">
      <alignment vertical="top"/>
    </xf>
    <xf numFmtId="49" fontId="10" fillId="0" borderId="0" xfId="0" applyNumberFormat="1" applyFont="1" applyAlignment="1" applyProtection="1">
      <alignment horizontal="right" vertical="top" wrapText="1"/>
    </xf>
    <xf numFmtId="0" fontId="9" fillId="0" borderId="12" xfId="0" applyFont="1" applyBorder="1" applyAlignment="1" applyProtection="1">
      <alignment vertical="top"/>
    </xf>
    <xf numFmtId="0" fontId="5" fillId="0" borderId="1" xfId="0" applyFont="1" applyBorder="1" applyAlignment="1" applyProtection="1">
      <alignment vertical="top"/>
    </xf>
    <xf numFmtId="0" fontId="5" fillId="0" borderId="2" xfId="0" applyFont="1" applyBorder="1" applyAlignment="1" applyProtection="1">
      <alignment vertical="top" wrapText="1"/>
    </xf>
    <xf numFmtId="4" fontId="9" fillId="0" borderId="2" xfId="0" applyNumberFormat="1" applyFont="1" applyBorder="1" applyAlignment="1" applyProtection="1">
      <alignment vertical="top"/>
    </xf>
    <xf numFmtId="0" fontId="9" fillId="0" borderId="2" xfId="0" applyFont="1" applyBorder="1" applyAlignment="1" applyProtection="1">
      <alignment vertical="top"/>
    </xf>
    <xf numFmtId="49" fontId="27" fillId="7" borderId="10" xfId="0" applyNumberFormat="1" applyFont="1" applyFill="1" applyBorder="1" applyAlignment="1" applyProtection="1">
      <alignment vertical="top"/>
    </xf>
    <xf numFmtId="0" fontId="5" fillId="0" borderId="12" xfId="0" applyFont="1" applyBorder="1" applyAlignment="1" applyProtection="1">
      <alignment vertical="top"/>
    </xf>
    <xf numFmtId="0" fontId="5" fillId="0" borderId="2" xfId="0" applyFont="1" applyBorder="1" applyAlignment="1" applyProtection="1">
      <alignment vertical="top"/>
    </xf>
    <xf numFmtId="0" fontId="25" fillId="0" borderId="2" xfId="0" applyFont="1" applyBorder="1" applyAlignment="1" applyProtection="1">
      <alignment vertical="top"/>
    </xf>
    <xf numFmtId="49" fontId="8" fillId="0" borderId="2" xfId="0" applyNumberFormat="1" applyFont="1" applyBorder="1" applyAlignment="1" applyProtection="1">
      <alignment horizontal="right" vertical="top"/>
    </xf>
    <xf numFmtId="0" fontId="6" fillId="0" borderId="2" xfId="0" applyFont="1" applyBorder="1" applyProtection="1"/>
    <xf numFmtId="0" fontId="0" fillId="0" borderId="4" xfId="0" applyBorder="1" applyProtection="1"/>
    <xf numFmtId="4" fontId="6" fillId="0" borderId="0" xfId="0" applyNumberFormat="1" applyFont="1" applyProtection="1"/>
    <xf numFmtId="4" fontId="9" fillId="4" borderId="10" xfId="0" applyNumberFormat="1" applyFont="1" applyFill="1" applyBorder="1" applyAlignment="1" applyProtection="1">
      <alignment vertical="top"/>
      <protection locked="0"/>
    </xf>
    <xf numFmtId="4" fontId="8" fillId="4" borderId="11" xfId="0" applyNumberFormat="1" applyFont="1" applyFill="1" applyBorder="1" applyAlignment="1" applyProtection="1">
      <alignment vertical="top"/>
    </xf>
    <xf numFmtId="4" fontId="8" fillId="4" borderId="1" xfId="0" applyNumberFormat="1" applyFont="1" applyFill="1" applyBorder="1" applyAlignment="1" applyProtection="1">
      <alignment horizontal="right" vertical="top"/>
    </xf>
    <xf numFmtId="49" fontId="5" fillId="10" borderId="10" xfId="0" applyNumberFormat="1" applyFont="1" applyFill="1" applyBorder="1" applyAlignment="1" applyProtection="1">
      <alignment vertical="top"/>
    </xf>
    <xf numFmtId="0" fontId="0" fillId="0" borderId="13" xfId="0" applyBorder="1" applyProtection="1"/>
    <xf numFmtId="0" fontId="0" fillId="0" borderId="1" xfId="0" applyBorder="1" applyProtection="1"/>
    <xf numFmtId="2" fontId="27" fillId="9" borderId="10" xfId="0" applyNumberFormat="1" applyFont="1" applyFill="1" applyBorder="1" applyAlignment="1" applyProtection="1">
      <alignment horizontal="right" vertical="top" indent="1"/>
    </xf>
    <xf numFmtId="0" fontId="0" fillId="9" borderId="0" xfId="0" applyFill="1" applyProtection="1"/>
    <xf numFmtId="2" fontId="0" fillId="9" borderId="0" xfId="0" applyNumberFormat="1" applyFill="1" applyProtection="1"/>
    <xf numFmtId="166" fontId="0" fillId="9" borderId="0" xfId="0" applyNumberFormat="1" applyFill="1" applyProtection="1"/>
    <xf numFmtId="49" fontId="5" fillId="6" borderId="11" xfId="0" applyNumberFormat="1" applyFont="1" applyFill="1" applyBorder="1" applyAlignment="1" applyProtection="1">
      <alignment vertical="top"/>
    </xf>
    <xf numFmtId="2" fontId="27" fillId="12" borderId="10" xfId="0" applyNumberFormat="1" applyFont="1" applyFill="1" applyBorder="1" applyAlignment="1" applyProtection="1">
      <alignment horizontal="right" vertical="top" indent="1"/>
    </xf>
    <xf numFmtId="4" fontId="27" fillId="12" borderId="10" xfId="0" applyNumberFormat="1" applyFont="1" applyFill="1" applyBorder="1" applyAlignment="1" applyProtection="1">
      <alignment horizontal="right" vertical="top" indent="1"/>
    </xf>
    <xf numFmtId="0" fontId="0" fillId="4" borderId="0" xfId="0" applyFill="1" applyAlignment="1" applyProtection="1">
      <alignment horizontal="left" vertical="top" shrinkToFit="1"/>
      <protection locked="0"/>
    </xf>
    <xf numFmtId="0" fontId="10" fillId="0" borderId="0" xfId="0" applyFont="1" applyAlignment="1" applyProtection="1">
      <alignment horizontal="left" vertical="top"/>
    </xf>
    <xf numFmtId="49" fontId="5" fillId="0" borderId="0" xfId="0" applyNumberFormat="1" applyFont="1" applyBorder="1" applyAlignment="1" applyProtection="1">
      <alignment horizontal="left" vertical="top" wrapText="1"/>
    </xf>
    <xf numFmtId="49" fontId="5" fillId="0" borderId="13" xfId="0" applyNumberFormat="1" applyFont="1" applyBorder="1" applyAlignment="1" applyProtection="1">
      <alignment horizontal="left" vertical="top" wrapText="1"/>
    </xf>
    <xf numFmtId="0" fontId="8" fillId="0" borderId="0" xfId="0" applyFont="1" applyBorder="1" applyAlignment="1" applyProtection="1">
      <alignment horizontal="left" vertical="top" wrapText="1"/>
    </xf>
    <xf numFmtId="0" fontId="0" fillId="0" borderId="0" xfId="0" applyAlignment="1" applyProtection="1">
      <alignment horizontal="center" vertical="top"/>
    </xf>
    <xf numFmtId="0" fontId="0" fillId="4" borderId="0" xfId="0" applyFill="1" applyAlignment="1" applyProtection="1">
      <alignment horizontal="center" vertical="top" shrinkToFit="1"/>
      <protection locked="0"/>
    </xf>
    <xf numFmtId="0" fontId="0" fillId="4" borderId="0" xfId="0" applyFill="1" applyAlignment="1" applyProtection="1">
      <alignment horizontal="center" shrinkToFit="1"/>
      <protection locked="0"/>
    </xf>
    <xf numFmtId="0" fontId="15" fillId="0" borderId="0" xfId="0" applyFont="1" applyAlignment="1" applyProtection="1">
      <alignment horizontal="center" vertical="top" wrapText="1"/>
    </xf>
    <xf numFmtId="0" fontId="23" fillId="0" borderId="0" xfId="0" applyFont="1" applyAlignment="1" applyProtection="1">
      <alignment horizontal="center"/>
    </xf>
    <xf numFmtId="0" fontId="0" fillId="4" borderId="0" xfId="0" applyFill="1" applyAlignment="1" applyProtection="1">
      <alignment horizontal="left" vertical="top" shrinkToFit="1"/>
      <protection locked="0"/>
    </xf>
    <xf numFmtId="0" fontId="10" fillId="0" borderId="0" xfId="0" applyFont="1" applyAlignment="1" applyProtection="1">
      <alignment horizontal="left" vertical="top"/>
    </xf>
    <xf numFmtId="0" fontId="0" fillId="0" borderId="0" xfId="0" applyAlignment="1" applyProtection="1">
      <alignment horizontal="justify" vertical="top" wrapText="1"/>
    </xf>
    <xf numFmtId="0" fontId="0" fillId="0" borderId="13" xfId="0" applyBorder="1" applyAlignment="1" applyProtection="1">
      <alignment horizontal="center" wrapText="1"/>
      <protection locked="0"/>
    </xf>
    <xf numFmtId="0" fontId="0" fillId="0" borderId="0" xfId="0" applyAlignment="1" applyProtection="1">
      <alignment horizontal="left" vertical="top" wrapText="1"/>
    </xf>
    <xf numFmtId="4" fontId="11" fillId="5" borderId="0" xfId="0" applyNumberFormat="1" applyFont="1" applyFill="1" applyAlignment="1" applyProtection="1">
      <alignment horizontal="center" vertical="top" shrinkToFit="1"/>
    </xf>
    <xf numFmtId="0" fontId="11" fillId="5" borderId="0" xfId="0" applyFont="1" applyFill="1" applyAlignment="1" applyProtection="1">
      <alignment horizontal="center" vertical="top" shrinkToFit="1"/>
    </xf>
    <xf numFmtId="0" fontId="3" fillId="0" borderId="0" xfId="0" applyFont="1" applyBorder="1" applyAlignment="1" applyProtection="1">
      <alignment horizontal="left" vertical="top" wrapText="1"/>
    </xf>
    <xf numFmtId="0" fontId="8" fillId="0" borderId="0" xfId="0" applyFont="1" applyBorder="1" applyAlignment="1" applyProtection="1">
      <alignment horizontal="left" vertical="top" wrapText="1"/>
    </xf>
    <xf numFmtId="0" fontId="5" fillId="0" borderId="0" xfId="0" applyFont="1" applyBorder="1" applyAlignment="1" applyProtection="1">
      <alignment horizontal="left" vertical="top" wrapText="1"/>
    </xf>
    <xf numFmtId="0" fontId="0" fillId="4" borderId="13" xfId="0" applyFill="1" applyBorder="1" applyAlignment="1" applyProtection="1">
      <alignment horizontal="center" vertical="top"/>
      <protection locked="0"/>
    </xf>
    <xf numFmtId="0" fontId="16" fillId="0" borderId="2" xfId="0" applyFont="1" applyBorder="1" applyAlignment="1" applyProtection="1">
      <alignment horizontal="right" vertical="center" wrapText="1"/>
    </xf>
    <xf numFmtId="0" fontId="16" fillId="0" borderId="5" xfId="0" applyFont="1" applyBorder="1" applyAlignment="1" applyProtection="1">
      <alignment horizontal="right" vertical="center" wrapText="1"/>
    </xf>
    <xf numFmtId="0" fontId="16" fillId="0" borderId="0" xfId="0" applyFont="1" applyBorder="1" applyAlignment="1" applyProtection="1">
      <alignment horizontal="right" vertical="center" wrapText="1"/>
    </xf>
    <xf numFmtId="0" fontId="16" fillId="0" borderId="9" xfId="0" applyFont="1" applyBorder="1" applyAlignment="1" applyProtection="1">
      <alignment horizontal="right" vertical="center" wrapText="1"/>
    </xf>
    <xf numFmtId="49" fontId="3" fillId="2" borderId="4" xfId="0" applyNumberFormat="1" applyFont="1" applyFill="1" applyBorder="1" applyAlignment="1" applyProtection="1">
      <alignment horizontal="left" vertical="top" wrapText="1"/>
    </xf>
    <xf numFmtId="49" fontId="3" fillId="2" borderId="2" xfId="0" applyNumberFormat="1" applyFont="1" applyFill="1" applyBorder="1" applyAlignment="1" applyProtection="1">
      <alignment horizontal="left" vertical="top" wrapText="1"/>
    </xf>
    <xf numFmtId="49" fontId="3" fillId="2" borderId="5" xfId="0" applyNumberFormat="1" applyFont="1" applyFill="1" applyBorder="1" applyAlignment="1" applyProtection="1">
      <alignment horizontal="left" vertical="top" wrapText="1"/>
    </xf>
    <xf numFmtId="49" fontId="5" fillId="0" borderId="6" xfId="0" applyNumberFormat="1" applyFont="1" applyBorder="1" applyAlignment="1" applyProtection="1">
      <alignment horizontal="left" vertical="top" wrapText="1"/>
    </xf>
    <xf numFmtId="49" fontId="5" fillId="0" borderId="3" xfId="0" applyNumberFormat="1" applyFont="1" applyBorder="1" applyAlignment="1" applyProtection="1">
      <alignment horizontal="left" vertical="top" wrapText="1"/>
    </xf>
    <xf numFmtId="49" fontId="5" fillId="0" borderId="7" xfId="0" applyNumberFormat="1" applyFont="1" applyBorder="1" applyAlignment="1" applyProtection="1">
      <alignment horizontal="left" vertical="top" wrapText="1"/>
    </xf>
    <xf numFmtId="49" fontId="5" fillId="0" borderId="18" xfId="0" applyNumberFormat="1" applyFont="1" applyBorder="1" applyAlignment="1" applyProtection="1">
      <alignment horizontal="left" vertical="top" wrapText="1"/>
    </xf>
    <xf numFmtId="49" fontId="5" fillId="0" borderId="13" xfId="0" applyNumberFormat="1" applyFont="1" applyBorder="1" applyAlignment="1" applyProtection="1">
      <alignment horizontal="left" vertical="top" wrapText="1"/>
    </xf>
    <xf numFmtId="49" fontId="5" fillId="0" borderId="17" xfId="0" applyNumberFormat="1" applyFont="1" applyBorder="1" applyAlignment="1" applyProtection="1">
      <alignment horizontal="left" vertical="top" wrapText="1"/>
    </xf>
    <xf numFmtId="49" fontId="5" fillId="0" borderId="8" xfId="0" applyNumberFormat="1" applyFont="1" applyBorder="1" applyAlignment="1" applyProtection="1">
      <alignment horizontal="left" vertical="top" wrapText="1"/>
    </xf>
    <xf numFmtId="49" fontId="5" fillId="0" borderId="0" xfId="0" applyNumberFormat="1" applyFont="1" applyBorder="1" applyAlignment="1" applyProtection="1">
      <alignment horizontal="left" vertical="top" wrapText="1"/>
    </xf>
    <xf numFmtId="49" fontId="5" fillId="0" borderId="9" xfId="0" applyNumberFormat="1" applyFont="1" applyBorder="1" applyAlignment="1" applyProtection="1">
      <alignment horizontal="left" vertical="top" wrapText="1"/>
    </xf>
    <xf numFmtId="49" fontId="5" fillId="0" borderId="0" xfId="0" applyNumberFormat="1" applyFont="1" applyAlignment="1" applyProtection="1">
      <alignment horizontal="left" vertical="top" wrapText="1"/>
    </xf>
    <xf numFmtId="0" fontId="19" fillId="0" borderId="14" xfId="0" applyFont="1" applyBorder="1" applyAlignment="1" applyProtection="1">
      <alignment horizontal="justify" vertical="top" wrapText="1"/>
    </xf>
    <xf numFmtId="0" fontId="19" fillId="0" borderId="15" xfId="0" applyFont="1" applyBorder="1" applyAlignment="1" applyProtection="1">
      <alignment horizontal="justify" vertical="top" wrapText="1"/>
    </xf>
    <xf numFmtId="0" fontId="19" fillId="0" borderId="16" xfId="0" applyFont="1" applyBorder="1" applyAlignment="1" applyProtection="1">
      <alignment horizontal="justify" vertical="top" wrapText="1"/>
    </xf>
    <xf numFmtId="0" fontId="15" fillId="0" borderId="0" xfId="0" applyFont="1" applyBorder="1" applyAlignment="1" applyProtection="1">
      <alignment horizontal="center" vertical="center" wrapText="1"/>
    </xf>
    <xf numFmtId="2" fontId="27" fillId="12" borderId="6" xfId="0" applyNumberFormat="1" applyFont="1" applyFill="1" applyBorder="1" applyAlignment="1" applyProtection="1">
      <alignment horizontal="left" vertical="top"/>
    </xf>
    <xf numFmtId="2" fontId="27" fillId="12" borderId="3" xfId="0" applyNumberFormat="1" applyFont="1" applyFill="1" applyBorder="1" applyAlignment="1" applyProtection="1">
      <alignment horizontal="left" vertical="top"/>
    </xf>
    <xf numFmtId="2" fontId="27" fillId="12" borderId="7" xfId="0" applyNumberFormat="1" applyFont="1" applyFill="1" applyBorder="1" applyAlignment="1" applyProtection="1">
      <alignment horizontal="left" vertical="top"/>
    </xf>
    <xf numFmtId="0" fontId="16" fillId="0" borderId="4" xfId="0" applyFont="1" applyBorder="1" applyAlignment="1" applyProtection="1">
      <alignment horizontal="center" vertical="center" wrapText="1"/>
    </xf>
    <xf numFmtId="0" fontId="16" fillId="0" borderId="5" xfId="0" applyFont="1" applyBorder="1" applyAlignment="1" applyProtection="1">
      <alignment horizontal="center" vertical="center" wrapText="1"/>
    </xf>
    <xf numFmtId="49" fontId="33" fillId="0" borderId="0" xfId="0" applyNumberFormat="1" applyFont="1" applyFill="1" applyBorder="1" applyAlignment="1" applyProtection="1">
      <alignment vertical="top"/>
    </xf>
    <xf numFmtId="165" fontId="33" fillId="0" borderId="0" xfId="0" applyNumberFormat="1" applyFont="1" applyFill="1" applyBorder="1" applyAlignment="1" applyProtection="1">
      <alignment vertical="top"/>
    </xf>
    <xf numFmtId="4" fontId="33" fillId="0" borderId="0" xfId="0" applyNumberFormat="1" applyFont="1" applyFill="1" applyBorder="1" applyAlignment="1" applyProtection="1">
      <alignment vertical="top"/>
    </xf>
    <xf numFmtId="4" fontId="34" fillId="0" borderId="0" xfId="0" applyNumberFormat="1" applyFont="1" applyFill="1" applyBorder="1" applyAlignment="1" applyProtection="1">
      <alignment vertical="top"/>
    </xf>
    <xf numFmtId="49" fontId="33" fillId="0" borderId="10" xfId="0" applyNumberFormat="1" applyFont="1" applyFill="1" applyBorder="1" applyAlignment="1" applyProtection="1">
      <alignment vertical="top"/>
    </xf>
    <xf numFmtId="49" fontId="33" fillId="0" borderId="13" xfId="0" applyNumberFormat="1" applyFont="1" applyFill="1" applyBorder="1" applyAlignment="1" applyProtection="1">
      <alignment vertical="top"/>
    </xf>
    <xf numFmtId="165" fontId="33" fillId="0" borderId="13" xfId="0" applyNumberFormat="1" applyFont="1" applyFill="1" applyBorder="1" applyAlignment="1" applyProtection="1">
      <alignment vertical="top"/>
    </xf>
    <xf numFmtId="4" fontId="33" fillId="0" borderId="13" xfId="0" applyNumberFormat="1" applyFont="1" applyFill="1" applyBorder="1" applyAlignment="1" applyProtection="1">
      <alignment vertical="top"/>
    </xf>
    <xf numFmtId="4" fontId="34" fillId="0" borderId="13" xfId="0" applyNumberFormat="1" applyFont="1" applyFill="1" applyBorder="1" applyAlignment="1" applyProtection="1">
      <alignment vertical="top"/>
    </xf>
    <xf numFmtId="49" fontId="5" fillId="0" borderId="0" xfId="0" applyNumberFormat="1" applyFont="1" applyAlignment="1" applyProtection="1">
      <alignment vertical="top"/>
    </xf>
    <xf numFmtId="49" fontId="3" fillId="0" borderId="4" xfId="0" applyNumberFormat="1" applyFont="1" applyBorder="1" applyAlignment="1" applyProtection="1">
      <alignment horizontal="right" vertical="top"/>
    </xf>
    <xf numFmtId="49" fontId="3" fillId="0" borderId="2" xfId="0" applyNumberFormat="1" applyFont="1" applyBorder="1" applyAlignment="1" applyProtection="1">
      <alignment horizontal="right" vertical="top"/>
    </xf>
    <xf numFmtId="4" fontId="34" fillId="0" borderId="9" xfId="0" applyNumberFormat="1" applyFont="1" applyFill="1" applyBorder="1" applyAlignment="1" applyProtection="1">
      <alignment vertical="top"/>
    </xf>
    <xf numFmtId="4" fontId="34" fillId="0" borderId="17" xfId="0" applyNumberFormat="1" applyFont="1" applyFill="1" applyBorder="1" applyAlignment="1" applyProtection="1">
      <alignment vertical="top"/>
    </xf>
    <xf numFmtId="165" fontId="5" fillId="0" borderId="0" xfId="0" applyNumberFormat="1" applyFont="1" applyAlignment="1" applyProtection="1">
      <alignment vertical="top"/>
    </xf>
    <xf numFmtId="4" fontId="5" fillId="0" borderId="0" xfId="0" applyNumberFormat="1" applyFont="1" applyAlignment="1" applyProtection="1">
      <alignment vertical="top"/>
    </xf>
    <xf numFmtId="49" fontId="5" fillId="0" borderId="13" xfId="0" applyNumberFormat="1" applyFont="1" applyBorder="1" applyAlignment="1" applyProtection="1">
      <alignment vertical="top"/>
    </xf>
    <xf numFmtId="165" fontId="5" fillId="0" borderId="13" xfId="0" applyNumberFormat="1" applyFont="1" applyBorder="1" applyAlignment="1" applyProtection="1">
      <alignment vertical="top"/>
    </xf>
    <xf numFmtId="4" fontId="5" fillId="0" borderId="13" xfId="0" applyNumberFormat="1" applyFont="1" applyBorder="1" applyAlignment="1" applyProtection="1">
      <alignment vertical="top"/>
    </xf>
    <xf numFmtId="0" fontId="5" fillId="11" borderId="13" xfId="0" applyFont="1" applyFill="1" applyBorder="1" applyAlignment="1" applyProtection="1">
      <alignment vertical="top"/>
    </xf>
    <xf numFmtId="0" fontId="5" fillId="11" borderId="13" xfId="0" applyFont="1" applyFill="1" applyBorder="1" applyAlignment="1" applyProtection="1">
      <alignment vertical="top" wrapText="1"/>
    </xf>
    <xf numFmtId="0" fontId="5" fillId="11" borderId="0" xfId="0" applyFont="1" applyFill="1" applyAlignment="1" applyProtection="1">
      <alignment vertical="top"/>
    </xf>
    <xf numFmtId="0" fontId="5" fillId="11" borderId="0" xfId="0" applyFont="1" applyFill="1" applyAlignment="1" applyProtection="1">
      <alignment vertical="top" wrapText="1"/>
    </xf>
  </cellXfs>
  <cellStyles count="1">
    <cellStyle name="Normal" xfId="0" builtinId="0"/>
  </cellStyles>
  <dxfs count="1">
    <dxf>
      <font>
        <color rgb="FFFFFFCC"/>
      </font>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29496FFB-BE78-49D9-90D4-09A207BA17B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3594BB-9A51-4A3E-A5FD-DE78006A3709}">
  <sheetPr>
    <pageSetUpPr fitToPage="1"/>
  </sheetPr>
  <dimension ref="A2:I47"/>
  <sheetViews>
    <sheetView showGridLines="0" tabSelected="1" workbookViewId="0">
      <pane ySplit="2" topLeftCell="A3" activePane="bottomLeft" state="frozen"/>
      <selection pane="bottomLeft" activeCell="B12" sqref="B12:E12"/>
    </sheetView>
  </sheetViews>
  <sheetFormatPr baseColWidth="10" defaultRowHeight="15" x14ac:dyDescent="0.25"/>
  <cols>
    <col min="1" max="1" width="8.28515625" style="4" customWidth="1"/>
    <col min="2" max="2" width="13.5703125" style="4" customWidth="1"/>
    <col min="3" max="3" width="23.42578125" style="4" customWidth="1"/>
    <col min="4" max="9" width="11.42578125" style="4"/>
    <col min="10" max="10" width="1.7109375" style="4" customWidth="1"/>
    <col min="11" max="16384" width="11.42578125" style="4"/>
  </cols>
  <sheetData>
    <row r="2" spans="1:9" s="13" customFormat="1" ht="89.25" customHeight="1" x14ac:dyDescent="0.25">
      <c r="A2" s="133" t="s">
        <v>51</v>
      </c>
      <c r="B2" s="133"/>
      <c r="C2" s="133"/>
      <c r="D2" s="133"/>
      <c r="E2" s="133"/>
      <c r="F2" s="133"/>
      <c r="G2" s="133"/>
      <c r="H2" s="133"/>
      <c r="I2" s="133"/>
    </row>
    <row r="5" spans="1:9" x14ac:dyDescent="0.25">
      <c r="D5" s="14"/>
      <c r="E5" s="14"/>
      <c r="F5" s="15"/>
      <c r="G5" s="15"/>
      <c r="H5" s="15"/>
      <c r="I5" s="16" t="s">
        <v>119</v>
      </c>
    </row>
    <row r="6" spans="1:9" x14ac:dyDescent="0.25">
      <c r="D6" s="14"/>
      <c r="E6" s="14"/>
      <c r="F6" s="15"/>
      <c r="G6" s="15"/>
      <c r="H6" s="15"/>
      <c r="I6" s="16"/>
    </row>
    <row r="7" spans="1:9" x14ac:dyDescent="0.25">
      <c r="D7" s="14"/>
      <c r="E7" s="14"/>
      <c r="F7" s="15"/>
      <c r="G7" s="15"/>
      <c r="H7" s="15"/>
      <c r="I7" s="17" t="s">
        <v>118</v>
      </c>
    </row>
    <row r="8" spans="1:9" ht="24.95" customHeight="1" x14ac:dyDescent="0.25"/>
    <row r="9" spans="1:9" ht="18.75" x14ac:dyDescent="0.3">
      <c r="A9" s="134" t="s">
        <v>52</v>
      </c>
      <c r="B9" s="134"/>
      <c r="C9" s="134"/>
      <c r="D9" s="134"/>
      <c r="E9" s="134"/>
      <c r="F9" s="134"/>
      <c r="G9" s="134"/>
      <c r="H9" s="134"/>
      <c r="I9" s="134"/>
    </row>
    <row r="10" spans="1:9" ht="15" customHeight="1" x14ac:dyDescent="0.25"/>
    <row r="11" spans="1:9" ht="15" customHeight="1" x14ac:dyDescent="0.25"/>
    <row r="12" spans="1:9" x14ac:dyDescent="0.25">
      <c r="A12" s="13" t="s">
        <v>53</v>
      </c>
      <c r="B12" s="135"/>
      <c r="C12" s="135"/>
      <c r="D12" s="135"/>
      <c r="E12" s="135"/>
      <c r="F12" s="130" t="s">
        <v>54</v>
      </c>
      <c r="G12" s="130"/>
      <c r="H12" s="130"/>
      <c r="I12" s="125"/>
    </row>
    <row r="13" spans="1:9" x14ac:dyDescent="0.25">
      <c r="A13" s="136" t="s">
        <v>55</v>
      </c>
      <c r="B13" s="136"/>
      <c r="C13" s="136"/>
      <c r="D13" s="136"/>
      <c r="E13" s="136"/>
      <c r="F13" s="136"/>
      <c r="G13" s="136"/>
      <c r="H13" s="136"/>
      <c r="I13" s="18"/>
    </row>
    <row r="14" spans="1:9" x14ac:dyDescent="0.25">
      <c r="A14" s="126"/>
      <c r="B14" s="126"/>
      <c r="C14" s="126"/>
      <c r="D14" s="126"/>
      <c r="E14" s="126"/>
      <c r="F14" s="126"/>
      <c r="G14" s="126"/>
      <c r="H14" s="126"/>
      <c r="I14" s="18"/>
    </row>
    <row r="15" spans="1:9" x14ac:dyDescent="0.25">
      <c r="A15" s="13" t="s">
        <v>56</v>
      </c>
      <c r="B15" s="13"/>
      <c r="C15" s="19"/>
      <c r="D15" s="130" t="s">
        <v>57</v>
      </c>
      <c r="E15" s="130"/>
      <c r="F15" s="131"/>
      <c r="G15" s="131"/>
      <c r="H15" s="131"/>
      <c r="I15" s="131"/>
    </row>
    <row r="16" spans="1:9" x14ac:dyDescent="0.25">
      <c r="B16" s="20"/>
      <c r="C16" s="20" t="s">
        <v>58</v>
      </c>
      <c r="D16" s="20"/>
      <c r="E16" s="20"/>
      <c r="F16" s="20" t="s">
        <v>59</v>
      </c>
      <c r="G16" s="20"/>
      <c r="H16" s="20"/>
      <c r="I16" s="13"/>
    </row>
    <row r="17" spans="1:9" x14ac:dyDescent="0.25">
      <c r="B17" s="20"/>
      <c r="C17" s="20"/>
      <c r="D17" s="20"/>
      <c r="E17" s="20"/>
      <c r="F17" s="20"/>
      <c r="G17" s="20"/>
      <c r="H17" s="20"/>
      <c r="I17" s="13"/>
    </row>
    <row r="18" spans="1:9" x14ac:dyDescent="0.25">
      <c r="A18" s="13" t="s">
        <v>60</v>
      </c>
      <c r="B18" s="125"/>
      <c r="C18" s="130" t="s">
        <v>61</v>
      </c>
      <c r="D18" s="130"/>
      <c r="E18" s="132"/>
      <c r="F18" s="132"/>
      <c r="G18" s="132"/>
      <c r="H18" s="132"/>
      <c r="I18" s="132"/>
    </row>
    <row r="19" spans="1:9" s="11" customFormat="1" x14ac:dyDescent="0.25">
      <c r="B19" s="21"/>
      <c r="C19" s="22"/>
      <c r="D19" s="22"/>
      <c r="E19" s="23"/>
      <c r="F19" s="23"/>
      <c r="G19" s="23"/>
      <c r="H19" s="23"/>
      <c r="I19" s="23"/>
    </row>
    <row r="20" spans="1:9" x14ac:dyDescent="0.25">
      <c r="A20" s="13" t="s">
        <v>62</v>
      </c>
      <c r="B20" s="13"/>
      <c r="C20" s="13"/>
      <c r="D20" s="13"/>
      <c r="E20" s="13"/>
      <c r="F20" s="13"/>
      <c r="G20" s="13"/>
      <c r="H20" s="13"/>
      <c r="I20" s="13"/>
    </row>
    <row r="21" spans="1:9" ht="15" customHeight="1" x14ac:dyDescent="0.25">
      <c r="A21" s="13"/>
      <c r="B21" s="13"/>
      <c r="C21" s="13"/>
      <c r="D21" s="13"/>
      <c r="E21" s="13"/>
      <c r="F21" s="13"/>
      <c r="G21" s="13"/>
      <c r="H21" s="13"/>
      <c r="I21" s="13"/>
    </row>
    <row r="22" spans="1:9" ht="56.25" customHeight="1" x14ac:dyDescent="0.25">
      <c r="A22" s="139" t="s">
        <v>63</v>
      </c>
      <c r="B22" s="139"/>
      <c r="C22" s="139"/>
      <c r="D22" s="139"/>
      <c r="E22" s="139"/>
      <c r="F22" s="139"/>
      <c r="G22" s="139"/>
      <c r="H22" s="139"/>
      <c r="I22" s="13"/>
    </row>
    <row r="23" spans="1:9" ht="15" customHeight="1" x14ac:dyDescent="0.25">
      <c r="A23" s="13"/>
      <c r="B23" s="13"/>
      <c r="C23" s="13"/>
      <c r="D23" s="13"/>
      <c r="E23" s="13"/>
      <c r="F23" s="13"/>
      <c r="G23" s="13"/>
      <c r="H23" s="13"/>
      <c r="I23" s="13"/>
    </row>
    <row r="24" spans="1:9" ht="15" customHeight="1" x14ac:dyDescent="0.25">
      <c r="A24" s="24" t="s">
        <v>64</v>
      </c>
      <c r="B24" s="13"/>
      <c r="C24" s="13"/>
      <c r="D24" s="13"/>
      <c r="E24" s="13"/>
      <c r="F24" s="13"/>
      <c r="G24" s="13"/>
      <c r="H24" s="13"/>
    </row>
    <row r="25" spans="1:9" ht="15" customHeight="1" x14ac:dyDescent="0.25">
      <c r="A25" s="13"/>
      <c r="B25" s="13"/>
      <c r="C25" s="13"/>
      <c r="D25" s="13"/>
      <c r="E25" s="13"/>
      <c r="F25" s="13"/>
      <c r="G25" s="13"/>
      <c r="H25" s="13"/>
    </row>
    <row r="26" spans="1:9" ht="15" customHeight="1" x14ac:dyDescent="0.25">
      <c r="A26" s="24" t="s">
        <v>65</v>
      </c>
      <c r="B26" s="140" t="str">
        <f>+IF('Anexo I Tabla Desglose Precio'!M676&lt;=1091863.39,'Anexo I Tabla Desglose Precio'!M676,"ERROR: no debe superar 1.091.863,39")</f>
        <v>ERROR: no debe superar 1.091.863,39</v>
      </c>
      <c r="C26" s="141"/>
      <c r="D26" s="13" t="s">
        <v>66</v>
      </c>
      <c r="E26" s="13"/>
      <c r="F26" s="13"/>
      <c r="G26" s="13"/>
      <c r="H26" s="13"/>
    </row>
    <row r="27" spans="1:9" ht="15" customHeight="1" x14ac:dyDescent="0.25">
      <c r="A27" s="13"/>
      <c r="B27" s="13"/>
      <c r="C27" s="13"/>
      <c r="D27" s="13"/>
      <c r="E27" s="13"/>
      <c r="F27" s="13"/>
      <c r="G27" s="13"/>
      <c r="H27" s="13"/>
    </row>
    <row r="28" spans="1:9" ht="35.1" customHeight="1" x14ac:dyDescent="0.25">
      <c r="A28" s="137" t="s">
        <v>67</v>
      </c>
      <c r="B28" s="137"/>
      <c r="C28" s="137"/>
      <c r="D28" s="137"/>
      <c r="E28" s="137"/>
      <c r="F28" s="137"/>
      <c r="G28" s="137"/>
      <c r="H28" s="137"/>
      <c r="I28" s="13"/>
    </row>
    <row r="29" spans="1:9" ht="35.1" customHeight="1" x14ac:dyDescent="0.25">
      <c r="A29" s="137" t="s">
        <v>68</v>
      </c>
      <c r="B29" s="137"/>
      <c r="C29" s="137"/>
      <c r="D29" s="137"/>
      <c r="E29" s="137"/>
      <c r="F29" s="137"/>
      <c r="G29" s="137"/>
      <c r="H29" s="137"/>
      <c r="I29" s="13"/>
    </row>
    <row r="30" spans="1:9" ht="35.1" customHeight="1" x14ac:dyDescent="0.25">
      <c r="A30" s="137" t="s">
        <v>69</v>
      </c>
      <c r="B30" s="137"/>
      <c r="C30" s="137"/>
      <c r="D30" s="137"/>
      <c r="E30" s="137"/>
      <c r="F30" s="137"/>
      <c r="G30" s="137"/>
      <c r="H30" s="137"/>
      <c r="I30" s="13"/>
    </row>
    <row r="31" spans="1:9" ht="45" customHeight="1" x14ac:dyDescent="0.25">
      <c r="A31" s="137" t="s">
        <v>70</v>
      </c>
      <c r="B31" s="137"/>
      <c r="C31" s="137"/>
      <c r="D31" s="137"/>
      <c r="E31" s="137"/>
      <c r="F31" s="137"/>
      <c r="G31" s="137"/>
      <c r="H31" s="137"/>
      <c r="I31" s="13"/>
    </row>
    <row r="32" spans="1:9" ht="15" customHeight="1" x14ac:dyDescent="0.25">
      <c r="A32" s="13"/>
      <c r="B32" s="13"/>
      <c r="C32" s="13"/>
      <c r="D32" s="13"/>
      <c r="E32" s="13"/>
      <c r="F32" s="13"/>
      <c r="G32" s="13"/>
      <c r="H32" s="13"/>
      <c r="I32" s="13"/>
    </row>
    <row r="33" spans="1:9" x14ac:dyDescent="0.25">
      <c r="A33" s="24" t="s">
        <v>71</v>
      </c>
      <c r="B33" s="13"/>
      <c r="C33" s="13"/>
      <c r="D33" s="13"/>
      <c r="E33" s="13"/>
      <c r="F33" s="13"/>
      <c r="G33" s="13"/>
      <c r="H33" s="13"/>
      <c r="I33" s="13"/>
    </row>
    <row r="34" spans="1:9" ht="8.1" customHeight="1" x14ac:dyDescent="0.25">
      <c r="A34" s="13"/>
      <c r="B34" s="13"/>
      <c r="C34" s="13"/>
      <c r="D34" s="13"/>
      <c r="E34" s="13"/>
      <c r="F34" s="13"/>
      <c r="G34" s="13"/>
      <c r="H34" s="13"/>
      <c r="I34" s="13"/>
    </row>
    <row r="39" spans="1:9" x14ac:dyDescent="0.25">
      <c r="B39" s="25" t="s">
        <v>72</v>
      </c>
    </row>
    <row r="47" spans="1:9" x14ac:dyDescent="0.25">
      <c r="B47" s="4" t="s">
        <v>47</v>
      </c>
      <c r="C47" s="138"/>
      <c r="D47" s="138"/>
      <c r="E47" s="138"/>
      <c r="F47" s="138"/>
      <c r="G47" s="138"/>
    </row>
  </sheetData>
  <sheetProtection algorithmName="SHA-512" hashValue="px2lNnw5yMbpC/vbNizZoZlQAYRLe+b6QWxQ+/YYtVvX2Vnr4RUk2vye5Nd2qlBpCjqEmcv6n/7sCVLjs7Q5qg==" saltValue="3O2nJuRBWIVu217ddxZKTQ==" spinCount="100000" sheet="1" objects="1" scenarios="1" selectLockedCells="1"/>
  <mergeCells count="16">
    <mergeCell ref="A29:H29"/>
    <mergeCell ref="A30:H30"/>
    <mergeCell ref="A31:H31"/>
    <mergeCell ref="C47:G47"/>
    <mergeCell ref="C18:D18"/>
    <mergeCell ref="A22:H22"/>
    <mergeCell ref="B26:C26"/>
    <mergeCell ref="A28:H28"/>
    <mergeCell ref="D15:E15"/>
    <mergeCell ref="F15:I15"/>
    <mergeCell ref="E18:I18"/>
    <mergeCell ref="A2:I2"/>
    <mergeCell ref="A9:I9"/>
    <mergeCell ref="B12:E12"/>
    <mergeCell ref="F12:H12"/>
    <mergeCell ref="A13:H13"/>
  </mergeCells>
  <printOptions horizontalCentered="1"/>
  <pageMargins left="0.70866141732283472" right="0.51181102362204722" top="0.74803149606299213" bottom="0.74803149606299213" header="0.31496062992125984" footer="0.31496062992125984"/>
  <pageSetup paperSize="9" scale="7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7C351B-5DCB-449C-B926-83216B657BD4}">
  <sheetPr>
    <pageSetUpPr fitToPage="1"/>
  </sheetPr>
  <dimension ref="A1:M689"/>
  <sheetViews>
    <sheetView zoomScale="85" zoomScaleNormal="85" workbookViewId="0">
      <pane ySplit="2" topLeftCell="A126" activePane="bottomLeft" state="frozen"/>
      <selection pane="bottomLeft" activeCell="M675" sqref="M675"/>
    </sheetView>
  </sheetViews>
  <sheetFormatPr baseColWidth="10" defaultRowHeight="15" x14ac:dyDescent="0.25"/>
  <cols>
    <col min="1" max="1" width="9.140625" style="4" customWidth="1"/>
    <col min="2" max="2" width="8.7109375" style="4" bestFit="1" customWidth="1"/>
    <col min="3" max="3" width="6.7109375" style="4" bestFit="1" customWidth="1"/>
    <col min="4" max="5" width="31.42578125" style="4" customWidth="1"/>
    <col min="6" max="6" width="12.5703125" style="111" bestFit="1" customWidth="1"/>
    <col min="7" max="7" width="8.28515625" style="6" bestFit="1" customWidth="1"/>
    <col min="8" max="8" width="8" style="6" bestFit="1" customWidth="1"/>
    <col min="9" max="9" width="6.42578125" style="6" bestFit="1" customWidth="1"/>
    <col min="10" max="10" width="40.42578125" style="6" customWidth="1"/>
    <col min="11" max="11" width="10.7109375" style="6" customWidth="1"/>
    <col min="12" max="12" width="12.7109375" style="6" customWidth="1"/>
    <col min="13" max="13" width="14.5703125" style="6" customWidth="1"/>
    <col min="14" max="14" width="1.7109375" style="4" customWidth="1"/>
    <col min="15" max="16384" width="11.42578125" style="4"/>
  </cols>
  <sheetData>
    <row r="1" spans="1:13" ht="73.5" customHeight="1" thickBot="1" x14ac:dyDescent="0.3">
      <c r="A1" s="163" t="s">
        <v>49</v>
      </c>
      <c r="B1" s="164"/>
      <c r="C1" s="164"/>
      <c r="D1" s="164"/>
      <c r="E1" s="164"/>
      <c r="F1" s="164"/>
      <c r="G1" s="164"/>
      <c r="H1" s="164"/>
      <c r="I1" s="164"/>
      <c r="J1" s="164"/>
      <c r="K1" s="164"/>
      <c r="L1" s="164"/>
      <c r="M1" s="165"/>
    </row>
    <row r="2" spans="1:13" ht="60" customHeight="1" x14ac:dyDescent="0.25">
      <c r="A2" s="166" t="s">
        <v>50</v>
      </c>
      <c r="B2" s="166"/>
      <c r="C2" s="166"/>
      <c r="D2" s="166"/>
      <c r="E2" s="166"/>
      <c r="F2" s="166"/>
      <c r="G2" s="166"/>
      <c r="H2" s="166"/>
      <c r="I2" s="166"/>
      <c r="J2" s="166"/>
      <c r="K2" s="166"/>
      <c r="L2" s="166"/>
      <c r="M2" s="166"/>
    </row>
    <row r="3" spans="1:13" ht="18.75" x14ac:dyDescent="0.25">
      <c r="A3" s="8"/>
      <c r="B3" s="8"/>
      <c r="C3" s="8"/>
      <c r="D3" s="8"/>
      <c r="E3" s="8"/>
      <c r="F3" s="8"/>
      <c r="G3" s="9"/>
      <c r="H3" s="10"/>
      <c r="I3" s="4"/>
      <c r="J3" s="4"/>
      <c r="K3" s="12"/>
      <c r="L3" s="4"/>
      <c r="M3" s="4"/>
    </row>
    <row r="4" spans="1:13" s="84" customFormat="1" ht="20.25" customHeight="1" x14ac:dyDescent="0.25">
      <c r="A4" s="24" t="s">
        <v>325</v>
      </c>
      <c r="B4" s="81"/>
      <c r="C4" s="81"/>
      <c r="D4" s="81"/>
      <c r="E4" s="81"/>
      <c r="F4" s="82"/>
      <c r="G4" s="83"/>
      <c r="H4" s="83"/>
      <c r="I4" s="83"/>
      <c r="J4" s="83"/>
      <c r="K4" s="83"/>
      <c r="L4" s="83"/>
      <c r="M4" s="83"/>
    </row>
    <row r="5" spans="1:13" ht="5.0999999999999996" customHeight="1" x14ac:dyDescent="0.25">
      <c r="A5" s="85"/>
      <c r="B5" s="13"/>
      <c r="C5" s="13"/>
      <c r="D5" s="13"/>
      <c r="E5" s="13"/>
      <c r="F5" s="82"/>
      <c r="G5" s="83"/>
      <c r="H5" s="83"/>
      <c r="I5" s="83"/>
      <c r="J5" s="83"/>
      <c r="K5" s="83"/>
      <c r="L5" s="83"/>
      <c r="M5" s="83"/>
    </row>
    <row r="6" spans="1:13" x14ac:dyDescent="0.25">
      <c r="A6" s="86" t="s">
        <v>0</v>
      </c>
      <c r="B6" s="86" t="s">
        <v>1</v>
      </c>
      <c r="C6" s="86" t="s">
        <v>2</v>
      </c>
      <c r="D6" s="87" t="s">
        <v>3</v>
      </c>
      <c r="E6" s="87" t="s">
        <v>124</v>
      </c>
      <c r="F6" s="88" t="s">
        <v>22</v>
      </c>
      <c r="G6" s="53" t="s">
        <v>4</v>
      </c>
      <c r="H6" s="53" t="s">
        <v>5</v>
      </c>
      <c r="I6" s="53" t="s">
        <v>6</v>
      </c>
      <c r="J6" s="45" t="s">
        <v>7</v>
      </c>
      <c r="K6" s="53" t="s">
        <v>8</v>
      </c>
      <c r="L6" s="45" t="s">
        <v>9</v>
      </c>
      <c r="M6" s="53" t="s">
        <v>73</v>
      </c>
    </row>
    <row r="7" spans="1:13" x14ac:dyDescent="0.25">
      <c r="A7" s="89" t="s">
        <v>11</v>
      </c>
      <c r="B7" s="90" t="s">
        <v>12</v>
      </c>
      <c r="C7" s="89" t="s">
        <v>13</v>
      </c>
      <c r="D7" s="150" t="s">
        <v>120</v>
      </c>
      <c r="E7" s="151"/>
      <c r="F7" s="151"/>
      <c r="G7" s="151"/>
      <c r="H7" s="151"/>
      <c r="I7" s="151"/>
      <c r="J7" s="152"/>
      <c r="K7" s="91"/>
      <c r="L7" s="92"/>
      <c r="M7" s="92"/>
    </row>
    <row r="8" spans="1:13" ht="22.5" customHeight="1" x14ac:dyDescent="0.25">
      <c r="A8" s="115" t="s">
        <v>23</v>
      </c>
      <c r="B8" s="93" t="s">
        <v>14</v>
      </c>
      <c r="C8" s="172" t="s">
        <v>121</v>
      </c>
      <c r="D8" s="153" t="s">
        <v>122</v>
      </c>
      <c r="E8" s="154"/>
      <c r="F8" s="154"/>
      <c r="G8" s="154"/>
      <c r="H8" s="154"/>
      <c r="I8" s="154"/>
      <c r="J8" s="155"/>
      <c r="K8" s="94">
        <f>SUM(J10:J26)</f>
        <v>168.31999999999996</v>
      </c>
      <c r="L8" s="112"/>
      <c r="M8" s="95">
        <f>+ROUND(TRUNC(K8,2)*TRUNC(L8,2),2)</f>
        <v>0</v>
      </c>
    </row>
    <row r="9" spans="1:13" ht="96.75" customHeight="1" x14ac:dyDescent="0.25">
      <c r="A9" s="96"/>
      <c r="B9" s="96"/>
      <c r="C9" s="96"/>
      <c r="D9" s="159" t="s">
        <v>123</v>
      </c>
      <c r="E9" s="160"/>
      <c r="F9" s="162"/>
      <c r="G9" s="162"/>
      <c r="H9" s="162"/>
      <c r="I9" s="162"/>
      <c r="J9" s="161"/>
      <c r="K9" s="97"/>
      <c r="L9" s="97"/>
      <c r="M9" s="97"/>
    </row>
    <row r="10" spans="1:13" x14ac:dyDescent="0.25">
      <c r="A10" s="96"/>
      <c r="B10" s="96"/>
      <c r="C10" s="96"/>
      <c r="D10" s="98"/>
      <c r="E10" s="172" t="s">
        <v>125</v>
      </c>
      <c r="F10" s="173"/>
      <c r="G10" s="174"/>
      <c r="H10" s="174"/>
      <c r="I10" s="174"/>
      <c r="J10" s="175">
        <v>0</v>
      </c>
      <c r="K10" s="97"/>
      <c r="L10" s="97"/>
      <c r="M10" s="97"/>
    </row>
    <row r="11" spans="1:13" x14ac:dyDescent="0.25">
      <c r="A11" s="96"/>
      <c r="B11" s="96"/>
      <c r="C11" s="96"/>
      <c r="D11" s="98"/>
      <c r="E11" s="172" t="s">
        <v>126</v>
      </c>
      <c r="F11" s="173"/>
      <c r="G11" s="174"/>
      <c r="H11" s="174"/>
      <c r="I11" s="174"/>
      <c r="J11" s="175">
        <v>0</v>
      </c>
      <c r="K11" s="97"/>
      <c r="L11" s="97"/>
      <c r="M11" s="97"/>
    </row>
    <row r="12" spans="1:13" x14ac:dyDescent="0.25">
      <c r="A12" s="96"/>
      <c r="B12" s="96"/>
      <c r="C12" s="96"/>
      <c r="D12" s="98"/>
      <c r="E12" s="172" t="s">
        <v>127</v>
      </c>
      <c r="F12" s="173"/>
      <c r="G12" s="174"/>
      <c r="H12" s="174"/>
      <c r="I12" s="174"/>
      <c r="J12" s="175">
        <v>0</v>
      </c>
      <c r="K12" s="97"/>
      <c r="L12" s="97"/>
      <c r="M12" s="97"/>
    </row>
    <row r="13" spans="1:13" x14ac:dyDescent="0.25">
      <c r="A13" s="96"/>
      <c r="B13" s="96"/>
      <c r="C13" s="96"/>
      <c r="D13" s="98"/>
      <c r="E13" s="172" t="s">
        <v>128</v>
      </c>
      <c r="F13" s="173"/>
      <c r="G13" s="174"/>
      <c r="H13" s="174"/>
      <c r="I13" s="174"/>
      <c r="J13" s="175">
        <v>0</v>
      </c>
      <c r="K13" s="97"/>
      <c r="L13" s="97"/>
      <c r="M13" s="97"/>
    </row>
    <row r="14" spans="1:13" x14ac:dyDescent="0.25">
      <c r="A14" s="96"/>
      <c r="B14" s="96"/>
      <c r="C14" s="96"/>
      <c r="D14" s="98"/>
      <c r="E14" s="172" t="s">
        <v>129</v>
      </c>
      <c r="F14" s="173"/>
      <c r="G14" s="174"/>
      <c r="H14" s="174"/>
      <c r="I14" s="174"/>
      <c r="J14" s="175">
        <v>0</v>
      </c>
      <c r="K14" s="97"/>
      <c r="L14" s="97"/>
      <c r="M14" s="97"/>
    </row>
    <row r="15" spans="1:13" x14ac:dyDescent="0.25">
      <c r="A15" s="96"/>
      <c r="B15" s="96"/>
      <c r="C15" s="96"/>
      <c r="D15" s="98"/>
      <c r="E15" s="172" t="s">
        <v>130</v>
      </c>
      <c r="F15" s="173"/>
      <c r="G15" s="174"/>
      <c r="H15" s="174"/>
      <c r="I15" s="174"/>
      <c r="J15" s="175">
        <v>0</v>
      </c>
      <c r="K15" s="97"/>
      <c r="L15" s="97"/>
      <c r="M15" s="97"/>
    </row>
    <row r="16" spans="1:13" x14ac:dyDescent="0.25">
      <c r="A16" s="96"/>
      <c r="B16" s="96"/>
      <c r="C16" s="96"/>
      <c r="D16" s="98"/>
      <c r="E16" s="172" t="s">
        <v>131</v>
      </c>
      <c r="F16" s="173"/>
      <c r="G16" s="174"/>
      <c r="H16" s="174"/>
      <c r="I16" s="174"/>
      <c r="J16" s="175">
        <v>0</v>
      </c>
      <c r="K16" s="97"/>
      <c r="L16" s="97"/>
      <c r="M16" s="97"/>
    </row>
    <row r="17" spans="1:13" x14ac:dyDescent="0.25">
      <c r="A17" s="96"/>
      <c r="B17" s="96"/>
      <c r="C17" s="96"/>
      <c r="D17" s="98"/>
      <c r="E17" s="172" t="s">
        <v>132</v>
      </c>
      <c r="F17" s="173"/>
      <c r="G17" s="174"/>
      <c r="H17" s="174"/>
      <c r="I17" s="174"/>
      <c r="J17" s="175">
        <v>0</v>
      </c>
      <c r="K17" s="97"/>
      <c r="L17" s="97"/>
      <c r="M17" s="97"/>
    </row>
    <row r="18" spans="1:13" x14ac:dyDescent="0.25">
      <c r="A18" s="96"/>
      <c r="B18" s="96"/>
      <c r="C18" s="96"/>
      <c r="D18" s="98"/>
      <c r="E18" s="172" t="s">
        <v>133</v>
      </c>
      <c r="F18" s="173">
        <v>341.32</v>
      </c>
      <c r="G18" s="174">
        <v>0</v>
      </c>
      <c r="H18" s="174">
        <v>0</v>
      </c>
      <c r="I18" s="174">
        <v>7.0000000000000007E-2</v>
      </c>
      <c r="J18" s="175">
        <v>23.89</v>
      </c>
      <c r="K18" s="97"/>
      <c r="L18" s="97"/>
      <c r="M18" s="97"/>
    </row>
    <row r="19" spans="1:13" x14ac:dyDescent="0.25">
      <c r="A19" s="96"/>
      <c r="B19" s="96"/>
      <c r="C19" s="96"/>
      <c r="D19" s="98"/>
      <c r="E19" s="172" t="s">
        <v>134</v>
      </c>
      <c r="F19" s="173">
        <v>486.2</v>
      </c>
      <c r="G19" s="174">
        <v>0</v>
      </c>
      <c r="H19" s="174">
        <v>0</v>
      </c>
      <c r="I19" s="174">
        <v>7.0000000000000007E-2</v>
      </c>
      <c r="J19" s="175">
        <v>34.03</v>
      </c>
      <c r="K19" s="97"/>
      <c r="L19" s="97"/>
      <c r="M19" s="97"/>
    </row>
    <row r="20" spans="1:13" x14ac:dyDescent="0.25">
      <c r="A20" s="96"/>
      <c r="B20" s="96"/>
      <c r="C20" s="96"/>
      <c r="D20" s="98"/>
      <c r="E20" s="172" t="s">
        <v>135</v>
      </c>
      <c r="F20" s="173">
        <v>43.47</v>
      </c>
      <c r="G20" s="174">
        <v>0</v>
      </c>
      <c r="H20" s="174">
        <v>0</v>
      </c>
      <c r="I20" s="174">
        <v>7.0000000000000007E-2</v>
      </c>
      <c r="J20" s="175">
        <v>3.04</v>
      </c>
      <c r="K20" s="97"/>
      <c r="L20" s="97"/>
      <c r="M20" s="97"/>
    </row>
    <row r="21" spans="1:13" x14ac:dyDescent="0.25">
      <c r="A21" s="96"/>
      <c r="B21" s="96"/>
      <c r="C21" s="96"/>
      <c r="D21" s="98"/>
      <c r="E21" s="172" t="s">
        <v>136</v>
      </c>
      <c r="F21" s="173">
        <v>479.3</v>
      </c>
      <c r="G21" s="174">
        <v>0</v>
      </c>
      <c r="H21" s="174">
        <v>0</v>
      </c>
      <c r="I21" s="174">
        <v>7.0000000000000007E-2</v>
      </c>
      <c r="J21" s="175">
        <v>33.549999999999997</v>
      </c>
      <c r="K21" s="97"/>
      <c r="L21" s="97"/>
      <c r="M21" s="97"/>
    </row>
    <row r="22" spans="1:13" x14ac:dyDescent="0.25">
      <c r="A22" s="96"/>
      <c r="B22" s="96"/>
      <c r="C22" s="96"/>
      <c r="D22" s="98"/>
      <c r="E22" s="172" t="s">
        <v>137</v>
      </c>
      <c r="F22" s="173"/>
      <c r="G22" s="174"/>
      <c r="H22" s="174"/>
      <c r="I22" s="174"/>
      <c r="J22" s="175">
        <v>0</v>
      </c>
      <c r="K22" s="97"/>
      <c r="L22" s="97"/>
      <c r="M22" s="97"/>
    </row>
    <row r="23" spans="1:13" x14ac:dyDescent="0.25">
      <c r="A23" s="96"/>
      <c r="B23" s="96"/>
      <c r="C23" s="96"/>
      <c r="D23" s="98"/>
      <c r="E23" s="172" t="s">
        <v>138</v>
      </c>
      <c r="F23" s="173"/>
      <c r="G23" s="174"/>
      <c r="H23" s="174"/>
      <c r="I23" s="174"/>
      <c r="J23" s="175">
        <v>0</v>
      </c>
      <c r="K23" s="97"/>
      <c r="L23" s="97"/>
      <c r="M23" s="97"/>
    </row>
    <row r="24" spans="1:13" x14ac:dyDescent="0.25">
      <c r="A24" s="96"/>
      <c r="B24" s="96"/>
      <c r="C24" s="96"/>
      <c r="D24" s="98"/>
      <c r="E24" s="172" t="s">
        <v>139</v>
      </c>
      <c r="F24" s="173">
        <v>589.74</v>
      </c>
      <c r="G24" s="174">
        <v>0</v>
      </c>
      <c r="H24" s="174">
        <v>0</v>
      </c>
      <c r="I24" s="174">
        <v>7.0000000000000007E-2</v>
      </c>
      <c r="J24" s="175">
        <v>41.28</v>
      </c>
      <c r="K24" s="97"/>
      <c r="L24" s="97"/>
      <c r="M24" s="97"/>
    </row>
    <row r="25" spans="1:13" x14ac:dyDescent="0.25">
      <c r="A25" s="96"/>
      <c r="B25" s="96"/>
      <c r="C25" s="96"/>
      <c r="D25" s="98"/>
      <c r="E25" s="172" t="s">
        <v>140</v>
      </c>
      <c r="F25" s="173">
        <v>422.93</v>
      </c>
      <c r="G25" s="174">
        <v>0</v>
      </c>
      <c r="H25" s="174">
        <v>0</v>
      </c>
      <c r="I25" s="174">
        <v>7.0000000000000007E-2</v>
      </c>
      <c r="J25" s="175">
        <v>29.61</v>
      </c>
      <c r="K25" s="97"/>
      <c r="L25" s="97"/>
      <c r="M25" s="97"/>
    </row>
    <row r="26" spans="1:13" x14ac:dyDescent="0.25">
      <c r="A26" s="96"/>
      <c r="B26" s="96"/>
      <c r="C26" s="96"/>
      <c r="D26" s="98"/>
      <c r="E26" s="172" t="s">
        <v>141</v>
      </c>
      <c r="F26" s="173">
        <v>41.75</v>
      </c>
      <c r="G26" s="174">
        <v>0</v>
      </c>
      <c r="H26" s="174">
        <v>0</v>
      </c>
      <c r="I26" s="174">
        <v>7.0000000000000007E-2</v>
      </c>
      <c r="J26" s="175">
        <v>2.92</v>
      </c>
      <c r="K26" s="97"/>
      <c r="L26" s="97"/>
      <c r="M26" s="97"/>
    </row>
    <row r="27" spans="1:13" ht="22.5" customHeight="1" x14ac:dyDescent="0.25">
      <c r="A27" s="115" t="s">
        <v>24</v>
      </c>
      <c r="B27" s="93" t="s">
        <v>14</v>
      </c>
      <c r="C27" s="176" t="s">
        <v>142</v>
      </c>
      <c r="D27" s="153" t="s">
        <v>143</v>
      </c>
      <c r="E27" s="154" t="s">
        <v>143</v>
      </c>
      <c r="F27" s="154" t="s">
        <v>143</v>
      </c>
      <c r="G27" s="154" t="s">
        <v>143</v>
      </c>
      <c r="H27" s="154" t="s">
        <v>143</v>
      </c>
      <c r="I27" s="154" t="s">
        <v>143</v>
      </c>
      <c r="J27" s="155" t="s">
        <v>143</v>
      </c>
      <c r="K27" s="94">
        <f>SUM(J29:J45)</f>
        <v>4497.88</v>
      </c>
      <c r="L27" s="112"/>
      <c r="M27" s="95">
        <f>+ROUND(TRUNC(K27,2)*TRUNC(L27,2),2)</f>
        <v>0</v>
      </c>
    </row>
    <row r="28" spans="1:13" ht="71.25" customHeight="1" x14ac:dyDescent="0.25">
      <c r="A28" s="96"/>
      <c r="B28" s="96"/>
      <c r="C28" s="96"/>
      <c r="D28" s="159" t="s">
        <v>144</v>
      </c>
      <c r="E28" s="160"/>
      <c r="F28" s="162"/>
      <c r="G28" s="162"/>
      <c r="H28" s="162"/>
      <c r="I28" s="162"/>
      <c r="J28" s="161"/>
      <c r="K28" s="97"/>
      <c r="L28" s="97"/>
      <c r="M28" s="97"/>
    </row>
    <row r="29" spans="1:13" x14ac:dyDescent="0.25">
      <c r="A29" s="96"/>
      <c r="B29" s="96"/>
      <c r="C29" s="96"/>
      <c r="D29" s="127"/>
      <c r="E29" s="172" t="s">
        <v>125</v>
      </c>
      <c r="F29" s="173"/>
      <c r="G29" s="174"/>
      <c r="H29" s="174"/>
      <c r="I29" s="174"/>
      <c r="J29" s="175">
        <v>0</v>
      </c>
      <c r="K29" s="97"/>
      <c r="L29" s="97"/>
      <c r="M29" s="97"/>
    </row>
    <row r="30" spans="1:13" x14ac:dyDescent="0.25">
      <c r="A30" s="96"/>
      <c r="B30" s="96"/>
      <c r="C30" s="96"/>
      <c r="D30" s="127"/>
      <c r="E30" s="172" t="s">
        <v>126</v>
      </c>
      <c r="F30" s="173">
        <v>657</v>
      </c>
      <c r="G30" s="174">
        <v>0</v>
      </c>
      <c r="H30" s="174">
        <v>0</v>
      </c>
      <c r="I30" s="174">
        <v>0</v>
      </c>
      <c r="J30" s="175">
        <v>657</v>
      </c>
      <c r="K30" s="97"/>
      <c r="L30" s="97"/>
      <c r="M30" s="97"/>
    </row>
    <row r="31" spans="1:13" x14ac:dyDescent="0.25">
      <c r="A31" s="96"/>
      <c r="B31" s="96"/>
      <c r="C31" s="96"/>
      <c r="D31" s="127"/>
      <c r="E31" s="172" t="s">
        <v>127</v>
      </c>
      <c r="F31" s="173">
        <v>317.55</v>
      </c>
      <c r="G31" s="174">
        <v>0</v>
      </c>
      <c r="H31" s="174">
        <v>0</v>
      </c>
      <c r="I31" s="174">
        <v>0</v>
      </c>
      <c r="J31" s="175">
        <v>317.55</v>
      </c>
      <c r="K31" s="97"/>
      <c r="L31" s="97"/>
      <c r="M31" s="97"/>
    </row>
    <row r="32" spans="1:13" x14ac:dyDescent="0.25">
      <c r="A32" s="96"/>
      <c r="B32" s="96"/>
      <c r="C32" s="96"/>
      <c r="D32" s="127"/>
      <c r="E32" s="172" t="s">
        <v>128</v>
      </c>
      <c r="F32" s="173">
        <v>183.94</v>
      </c>
      <c r="G32" s="174">
        <v>0</v>
      </c>
      <c r="H32" s="174">
        <v>0</v>
      </c>
      <c r="I32" s="174">
        <v>0</v>
      </c>
      <c r="J32" s="175">
        <v>183.94</v>
      </c>
      <c r="K32" s="97"/>
      <c r="L32" s="97"/>
      <c r="M32" s="97"/>
    </row>
    <row r="33" spans="1:13" x14ac:dyDescent="0.25">
      <c r="A33" s="96"/>
      <c r="B33" s="96"/>
      <c r="C33" s="96"/>
      <c r="D33" s="127"/>
      <c r="E33" s="172" t="s">
        <v>129</v>
      </c>
      <c r="F33" s="173">
        <v>183.94</v>
      </c>
      <c r="G33" s="174">
        <v>0</v>
      </c>
      <c r="H33" s="174">
        <v>0</v>
      </c>
      <c r="I33" s="174">
        <v>0</v>
      </c>
      <c r="J33" s="175">
        <v>183.94</v>
      </c>
      <c r="K33" s="97"/>
      <c r="L33" s="97"/>
      <c r="M33" s="97"/>
    </row>
    <row r="34" spans="1:13" x14ac:dyDescent="0.25">
      <c r="A34" s="96"/>
      <c r="B34" s="96"/>
      <c r="C34" s="96"/>
      <c r="D34" s="127"/>
      <c r="E34" s="172" t="s">
        <v>130</v>
      </c>
      <c r="F34" s="173">
        <v>183.94</v>
      </c>
      <c r="G34" s="174">
        <v>0</v>
      </c>
      <c r="H34" s="174">
        <v>0</v>
      </c>
      <c r="I34" s="174">
        <v>0</v>
      </c>
      <c r="J34" s="175">
        <v>183.94</v>
      </c>
      <c r="K34" s="97"/>
      <c r="L34" s="97"/>
      <c r="M34" s="97"/>
    </row>
    <row r="35" spans="1:13" x14ac:dyDescent="0.25">
      <c r="A35" s="96"/>
      <c r="B35" s="96"/>
      <c r="C35" s="96"/>
      <c r="D35" s="127"/>
      <c r="E35" s="172" t="s">
        <v>131</v>
      </c>
      <c r="F35" s="173">
        <v>183.94</v>
      </c>
      <c r="G35" s="174">
        <v>0</v>
      </c>
      <c r="H35" s="174">
        <v>0</v>
      </c>
      <c r="I35" s="174">
        <v>0</v>
      </c>
      <c r="J35" s="175">
        <v>183.94</v>
      </c>
      <c r="K35" s="97"/>
      <c r="L35" s="97"/>
      <c r="M35" s="97"/>
    </row>
    <row r="36" spans="1:13" x14ac:dyDescent="0.25">
      <c r="A36" s="96"/>
      <c r="B36" s="96"/>
      <c r="C36" s="96"/>
      <c r="D36" s="127"/>
      <c r="E36" s="172" t="s">
        <v>132</v>
      </c>
      <c r="F36" s="173">
        <v>208.03</v>
      </c>
      <c r="G36" s="174">
        <v>0</v>
      </c>
      <c r="H36" s="174">
        <v>0</v>
      </c>
      <c r="I36" s="174">
        <v>0</v>
      </c>
      <c r="J36" s="175">
        <v>208.03</v>
      </c>
      <c r="K36" s="97"/>
      <c r="L36" s="97"/>
      <c r="M36" s="97"/>
    </row>
    <row r="37" spans="1:13" x14ac:dyDescent="0.25">
      <c r="A37" s="96"/>
      <c r="B37" s="96"/>
      <c r="C37" s="96"/>
      <c r="D37" s="127"/>
      <c r="E37" s="172" t="s">
        <v>133</v>
      </c>
      <c r="F37" s="173">
        <v>341.32</v>
      </c>
      <c r="G37" s="174">
        <v>0</v>
      </c>
      <c r="H37" s="174">
        <v>0</v>
      </c>
      <c r="I37" s="174">
        <v>0</v>
      </c>
      <c r="J37" s="175">
        <v>341.32</v>
      </c>
      <c r="K37" s="97"/>
      <c r="L37" s="97"/>
      <c r="M37" s="97"/>
    </row>
    <row r="38" spans="1:13" x14ac:dyDescent="0.25">
      <c r="A38" s="96"/>
      <c r="B38" s="96"/>
      <c r="C38" s="96"/>
      <c r="D38" s="127"/>
      <c r="E38" s="172" t="s">
        <v>134</v>
      </c>
      <c r="F38" s="173">
        <v>486.2</v>
      </c>
      <c r="G38" s="174">
        <v>0</v>
      </c>
      <c r="H38" s="174">
        <v>0</v>
      </c>
      <c r="I38" s="174">
        <v>0</v>
      </c>
      <c r="J38" s="175">
        <v>486.2</v>
      </c>
      <c r="K38" s="97"/>
      <c r="L38" s="97"/>
      <c r="M38" s="97"/>
    </row>
    <row r="39" spans="1:13" x14ac:dyDescent="0.25">
      <c r="A39" s="96"/>
      <c r="B39" s="96"/>
      <c r="C39" s="96"/>
      <c r="D39" s="127"/>
      <c r="E39" s="172" t="s">
        <v>135</v>
      </c>
      <c r="F39" s="173">
        <v>43.47</v>
      </c>
      <c r="G39" s="174">
        <v>0</v>
      </c>
      <c r="H39" s="174">
        <v>0</v>
      </c>
      <c r="I39" s="174">
        <v>0</v>
      </c>
      <c r="J39" s="175">
        <v>43.47</v>
      </c>
      <c r="K39" s="97"/>
      <c r="L39" s="97"/>
      <c r="M39" s="97"/>
    </row>
    <row r="40" spans="1:13" x14ac:dyDescent="0.25">
      <c r="A40" s="96"/>
      <c r="B40" s="96"/>
      <c r="C40" s="96"/>
      <c r="D40" s="127"/>
      <c r="E40" s="172" t="s">
        <v>136</v>
      </c>
      <c r="F40" s="173">
        <v>479.3</v>
      </c>
      <c r="G40" s="174">
        <v>0</v>
      </c>
      <c r="H40" s="174">
        <v>0</v>
      </c>
      <c r="I40" s="174">
        <v>0</v>
      </c>
      <c r="J40" s="175">
        <v>479.3</v>
      </c>
      <c r="K40" s="97"/>
      <c r="L40" s="97"/>
      <c r="M40" s="97"/>
    </row>
    <row r="41" spans="1:13" x14ac:dyDescent="0.25">
      <c r="A41" s="96"/>
      <c r="B41" s="96"/>
      <c r="C41" s="96"/>
      <c r="D41" s="127"/>
      <c r="E41" s="172" t="s">
        <v>137</v>
      </c>
      <c r="F41" s="173"/>
      <c r="G41" s="174"/>
      <c r="H41" s="174"/>
      <c r="I41" s="174"/>
      <c r="J41" s="175">
        <v>0</v>
      </c>
      <c r="K41" s="97"/>
      <c r="L41" s="97"/>
      <c r="M41" s="97"/>
    </row>
    <row r="42" spans="1:13" x14ac:dyDescent="0.25">
      <c r="A42" s="96"/>
      <c r="B42" s="96"/>
      <c r="C42" s="96"/>
      <c r="D42" s="127"/>
      <c r="E42" s="172" t="s">
        <v>138</v>
      </c>
      <c r="F42" s="173">
        <v>174.83</v>
      </c>
      <c r="G42" s="174">
        <v>0</v>
      </c>
      <c r="H42" s="174">
        <v>0</v>
      </c>
      <c r="I42" s="174">
        <v>0</v>
      </c>
      <c r="J42" s="175">
        <v>174.83</v>
      </c>
      <c r="K42" s="97"/>
      <c r="L42" s="97"/>
      <c r="M42" s="97"/>
    </row>
    <row r="43" spans="1:13" x14ac:dyDescent="0.25">
      <c r="A43" s="96"/>
      <c r="B43" s="96"/>
      <c r="C43" s="96"/>
      <c r="D43" s="127"/>
      <c r="E43" s="172" t="s">
        <v>139</v>
      </c>
      <c r="F43" s="173">
        <v>589.74</v>
      </c>
      <c r="G43" s="174">
        <v>0</v>
      </c>
      <c r="H43" s="174">
        <v>0</v>
      </c>
      <c r="I43" s="174">
        <v>0</v>
      </c>
      <c r="J43" s="175">
        <v>589.74</v>
      </c>
      <c r="K43" s="97"/>
      <c r="L43" s="97"/>
      <c r="M43" s="97"/>
    </row>
    <row r="44" spans="1:13" x14ac:dyDescent="0.25">
      <c r="A44" s="96"/>
      <c r="B44" s="96"/>
      <c r="C44" s="96"/>
      <c r="D44" s="127"/>
      <c r="E44" s="172" t="s">
        <v>140</v>
      </c>
      <c r="F44" s="173">
        <v>422.93</v>
      </c>
      <c r="G44" s="174">
        <v>0</v>
      </c>
      <c r="H44" s="174">
        <v>0</v>
      </c>
      <c r="I44" s="174">
        <v>0</v>
      </c>
      <c r="J44" s="175">
        <v>422.93</v>
      </c>
      <c r="K44" s="97"/>
      <c r="L44" s="97"/>
      <c r="M44" s="97"/>
    </row>
    <row r="45" spans="1:13" x14ac:dyDescent="0.25">
      <c r="A45" s="105"/>
      <c r="B45" s="105"/>
      <c r="C45" s="105"/>
      <c r="D45" s="128"/>
      <c r="E45" s="177" t="s">
        <v>141</v>
      </c>
      <c r="F45" s="178">
        <v>41.75</v>
      </c>
      <c r="G45" s="179">
        <v>0</v>
      </c>
      <c r="H45" s="179">
        <v>0</v>
      </c>
      <c r="I45" s="179">
        <v>0</v>
      </c>
      <c r="J45" s="180">
        <v>41.75</v>
      </c>
      <c r="K45" s="99"/>
      <c r="L45" s="99"/>
      <c r="M45" s="99"/>
    </row>
    <row r="46" spans="1:13" ht="22.5" customHeight="1" x14ac:dyDescent="0.25">
      <c r="A46" s="115" t="s">
        <v>25</v>
      </c>
      <c r="B46" s="93" t="s">
        <v>14</v>
      </c>
      <c r="C46" s="176" t="s">
        <v>142</v>
      </c>
      <c r="D46" s="153" t="s">
        <v>145</v>
      </c>
      <c r="E46" s="154" t="s">
        <v>143</v>
      </c>
      <c r="F46" s="154" t="s">
        <v>143</v>
      </c>
      <c r="G46" s="154" t="s">
        <v>143</v>
      </c>
      <c r="H46" s="154" t="s">
        <v>143</v>
      </c>
      <c r="I46" s="154" t="s">
        <v>143</v>
      </c>
      <c r="J46" s="155" t="s">
        <v>143</v>
      </c>
      <c r="K46" s="94">
        <f>SUM(J48:J64)</f>
        <v>2404.71</v>
      </c>
      <c r="L46" s="112"/>
      <c r="M46" s="95">
        <f>+ROUND(TRUNC(K46,2)*TRUNC(L46,2),2)</f>
        <v>0</v>
      </c>
    </row>
    <row r="47" spans="1:13" ht="82.5" customHeight="1" x14ac:dyDescent="0.25">
      <c r="A47" s="96"/>
      <c r="B47" s="96"/>
      <c r="C47" s="96"/>
      <c r="D47" s="159" t="s">
        <v>146</v>
      </c>
      <c r="E47" s="160"/>
      <c r="F47" s="162"/>
      <c r="G47" s="162"/>
      <c r="H47" s="162"/>
      <c r="I47" s="162"/>
      <c r="J47" s="161"/>
      <c r="K47" s="97"/>
      <c r="L47" s="97"/>
      <c r="M47" s="97"/>
    </row>
    <row r="48" spans="1:13" x14ac:dyDescent="0.25">
      <c r="A48" s="96"/>
      <c r="B48" s="96"/>
      <c r="C48" s="96"/>
      <c r="D48" s="127"/>
      <c r="E48" s="172" t="s">
        <v>125</v>
      </c>
      <c r="F48" s="173"/>
      <c r="G48" s="174"/>
      <c r="H48" s="174"/>
      <c r="I48" s="174"/>
      <c r="J48" s="175">
        <v>0</v>
      </c>
      <c r="K48" s="97"/>
      <c r="L48" s="97"/>
      <c r="M48" s="97"/>
    </row>
    <row r="49" spans="1:13" x14ac:dyDescent="0.25">
      <c r="A49" s="96"/>
      <c r="B49" s="96"/>
      <c r="C49" s="96"/>
      <c r="D49" s="127"/>
      <c r="E49" s="172" t="s">
        <v>126</v>
      </c>
      <c r="F49" s="173"/>
      <c r="G49" s="174"/>
      <c r="H49" s="174"/>
      <c r="I49" s="174"/>
      <c r="J49" s="175">
        <v>0</v>
      </c>
      <c r="K49" s="97"/>
      <c r="L49" s="97"/>
      <c r="M49" s="97"/>
    </row>
    <row r="50" spans="1:13" x14ac:dyDescent="0.25">
      <c r="A50" s="96"/>
      <c r="B50" s="96"/>
      <c r="C50" s="96"/>
      <c r="D50" s="127"/>
      <c r="E50" s="172" t="s">
        <v>127</v>
      </c>
      <c r="F50" s="173"/>
      <c r="G50" s="174"/>
      <c r="H50" s="174"/>
      <c r="I50" s="174"/>
      <c r="J50" s="175">
        <v>0</v>
      </c>
      <c r="K50" s="97"/>
      <c r="L50" s="97"/>
      <c r="M50" s="97"/>
    </row>
    <row r="51" spans="1:13" x14ac:dyDescent="0.25">
      <c r="A51" s="96"/>
      <c r="B51" s="96"/>
      <c r="C51" s="96"/>
      <c r="D51" s="127"/>
      <c r="E51" s="172" t="s">
        <v>128</v>
      </c>
      <c r="F51" s="173"/>
      <c r="G51" s="174"/>
      <c r="H51" s="174"/>
      <c r="I51" s="174"/>
      <c r="J51" s="175">
        <v>0</v>
      </c>
      <c r="K51" s="97"/>
      <c r="L51" s="97"/>
      <c r="M51" s="97"/>
    </row>
    <row r="52" spans="1:13" x14ac:dyDescent="0.25">
      <c r="A52" s="96"/>
      <c r="B52" s="96"/>
      <c r="C52" s="96"/>
      <c r="D52" s="127"/>
      <c r="E52" s="172" t="s">
        <v>129</v>
      </c>
      <c r="F52" s="173"/>
      <c r="G52" s="174"/>
      <c r="H52" s="174"/>
      <c r="I52" s="174"/>
      <c r="J52" s="175">
        <v>0</v>
      </c>
      <c r="K52" s="97"/>
      <c r="L52" s="97"/>
      <c r="M52" s="97"/>
    </row>
    <row r="53" spans="1:13" x14ac:dyDescent="0.25">
      <c r="A53" s="96"/>
      <c r="B53" s="96"/>
      <c r="C53" s="96"/>
      <c r="D53" s="127"/>
      <c r="E53" s="172" t="s">
        <v>130</v>
      </c>
      <c r="F53" s="173"/>
      <c r="G53" s="174"/>
      <c r="H53" s="174"/>
      <c r="I53" s="174"/>
      <c r="J53" s="175">
        <v>0</v>
      </c>
      <c r="K53" s="97"/>
      <c r="L53" s="97"/>
      <c r="M53" s="97"/>
    </row>
    <row r="54" spans="1:13" x14ac:dyDescent="0.25">
      <c r="A54" s="96"/>
      <c r="B54" s="96"/>
      <c r="C54" s="96"/>
      <c r="D54" s="127"/>
      <c r="E54" s="172" t="s">
        <v>131</v>
      </c>
      <c r="F54" s="173"/>
      <c r="G54" s="174"/>
      <c r="H54" s="174"/>
      <c r="I54" s="174"/>
      <c r="J54" s="175">
        <v>0</v>
      </c>
      <c r="K54" s="97"/>
      <c r="L54" s="97"/>
      <c r="M54" s="97"/>
    </row>
    <row r="55" spans="1:13" x14ac:dyDescent="0.25">
      <c r="A55" s="96"/>
      <c r="B55" s="96"/>
      <c r="C55" s="96"/>
      <c r="D55" s="127"/>
      <c r="E55" s="172" t="s">
        <v>132</v>
      </c>
      <c r="F55" s="173"/>
      <c r="G55" s="174"/>
      <c r="H55" s="174"/>
      <c r="I55" s="174"/>
      <c r="J55" s="175">
        <v>0</v>
      </c>
      <c r="K55" s="97"/>
      <c r="L55" s="97"/>
      <c r="M55" s="97"/>
    </row>
    <row r="56" spans="1:13" x14ac:dyDescent="0.25">
      <c r="A56" s="96"/>
      <c r="B56" s="96"/>
      <c r="C56" s="96"/>
      <c r="D56" s="127"/>
      <c r="E56" s="172" t="s">
        <v>133</v>
      </c>
      <c r="F56" s="173">
        <v>341.32</v>
      </c>
      <c r="G56" s="174">
        <v>0</v>
      </c>
      <c r="H56" s="174">
        <v>0</v>
      </c>
      <c r="I56" s="174">
        <v>0</v>
      </c>
      <c r="J56" s="175">
        <v>341.32</v>
      </c>
      <c r="K56" s="97"/>
      <c r="L56" s="97"/>
      <c r="M56" s="97"/>
    </row>
    <row r="57" spans="1:13" x14ac:dyDescent="0.25">
      <c r="A57" s="96"/>
      <c r="B57" s="96"/>
      <c r="C57" s="96"/>
      <c r="D57" s="127"/>
      <c r="E57" s="172" t="s">
        <v>134</v>
      </c>
      <c r="F57" s="173">
        <v>486.2</v>
      </c>
      <c r="G57" s="174">
        <v>0</v>
      </c>
      <c r="H57" s="174">
        <v>0</v>
      </c>
      <c r="I57" s="174">
        <v>0</v>
      </c>
      <c r="J57" s="175">
        <v>486.2</v>
      </c>
      <c r="K57" s="97"/>
      <c r="L57" s="97"/>
      <c r="M57" s="97"/>
    </row>
    <row r="58" spans="1:13" x14ac:dyDescent="0.25">
      <c r="A58" s="96"/>
      <c r="B58" s="96"/>
      <c r="C58" s="96"/>
      <c r="D58" s="127"/>
      <c r="E58" s="172" t="s">
        <v>135</v>
      </c>
      <c r="F58" s="173">
        <v>43.47</v>
      </c>
      <c r="G58" s="174">
        <v>0</v>
      </c>
      <c r="H58" s="174">
        <v>0</v>
      </c>
      <c r="I58" s="174">
        <v>0</v>
      </c>
      <c r="J58" s="175">
        <v>43.47</v>
      </c>
      <c r="K58" s="97"/>
      <c r="L58" s="97"/>
      <c r="M58" s="97"/>
    </row>
    <row r="59" spans="1:13" x14ac:dyDescent="0.25">
      <c r="A59" s="96"/>
      <c r="B59" s="96"/>
      <c r="C59" s="96"/>
      <c r="D59" s="127"/>
      <c r="E59" s="172" t="s">
        <v>136</v>
      </c>
      <c r="F59" s="173">
        <v>479.3</v>
      </c>
      <c r="G59" s="174">
        <v>0</v>
      </c>
      <c r="H59" s="174">
        <v>0</v>
      </c>
      <c r="I59" s="174">
        <v>0</v>
      </c>
      <c r="J59" s="175">
        <v>479.3</v>
      </c>
      <c r="K59" s="97"/>
      <c r="L59" s="97"/>
      <c r="M59" s="97"/>
    </row>
    <row r="60" spans="1:13" x14ac:dyDescent="0.25">
      <c r="A60" s="96"/>
      <c r="B60" s="96"/>
      <c r="C60" s="96"/>
      <c r="D60" s="127"/>
      <c r="E60" s="172" t="s">
        <v>137</v>
      </c>
      <c r="F60" s="173"/>
      <c r="G60" s="174"/>
      <c r="H60" s="174"/>
      <c r="I60" s="174"/>
      <c r="J60" s="175">
        <v>0</v>
      </c>
      <c r="K60" s="97"/>
      <c r="L60" s="97"/>
      <c r="M60" s="97"/>
    </row>
    <row r="61" spans="1:13" x14ac:dyDescent="0.25">
      <c r="A61" s="96"/>
      <c r="B61" s="96"/>
      <c r="C61" s="96"/>
      <c r="D61" s="127"/>
      <c r="E61" s="172" t="s">
        <v>138</v>
      </c>
      <c r="F61" s="173"/>
      <c r="G61" s="174"/>
      <c r="H61" s="174"/>
      <c r="I61" s="174"/>
      <c r="J61" s="175">
        <v>0</v>
      </c>
      <c r="K61" s="97"/>
      <c r="L61" s="97"/>
      <c r="M61" s="97"/>
    </row>
    <row r="62" spans="1:13" x14ac:dyDescent="0.25">
      <c r="A62" s="96"/>
      <c r="B62" s="96"/>
      <c r="C62" s="96"/>
      <c r="D62" s="127"/>
      <c r="E62" s="172" t="s">
        <v>139</v>
      </c>
      <c r="F62" s="173">
        <v>589.74</v>
      </c>
      <c r="G62" s="174">
        <v>0</v>
      </c>
      <c r="H62" s="174">
        <v>0</v>
      </c>
      <c r="I62" s="174">
        <v>0</v>
      </c>
      <c r="J62" s="175">
        <v>589.74</v>
      </c>
      <c r="K62" s="97"/>
      <c r="L62" s="97"/>
      <c r="M62" s="97"/>
    </row>
    <row r="63" spans="1:13" x14ac:dyDescent="0.25">
      <c r="A63" s="96"/>
      <c r="B63" s="96"/>
      <c r="C63" s="96"/>
      <c r="D63" s="127"/>
      <c r="E63" s="172" t="s">
        <v>140</v>
      </c>
      <c r="F63" s="173">
        <v>422.93</v>
      </c>
      <c r="G63" s="174">
        <v>0</v>
      </c>
      <c r="H63" s="174">
        <v>0</v>
      </c>
      <c r="I63" s="174">
        <v>0</v>
      </c>
      <c r="J63" s="175">
        <v>422.93</v>
      </c>
      <c r="K63" s="97"/>
      <c r="L63" s="97"/>
      <c r="M63" s="97"/>
    </row>
    <row r="64" spans="1:13" x14ac:dyDescent="0.25">
      <c r="A64" s="105"/>
      <c r="B64" s="105"/>
      <c r="C64" s="105"/>
      <c r="D64" s="128"/>
      <c r="E64" s="177" t="s">
        <v>141</v>
      </c>
      <c r="F64" s="178">
        <v>41.75</v>
      </c>
      <c r="G64" s="179">
        <v>0</v>
      </c>
      <c r="H64" s="179">
        <v>0</v>
      </c>
      <c r="I64" s="179">
        <v>0</v>
      </c>
      <c r="J64" s="180">
        <v>41.75</v>
      </c>
      <c r="K64" s="99"/>
      <c r="L64" s="99"/>
      <c r="M64" s="99"/>
    </row>
    <row r="65" spans="1:13" x14ac:dyDescent="0.25">
      <c r="A65" s="115" t="s">
        <v>26</v>
      </c>
      <c r="B65" s="93" t="s">
        <v>14</v>
      </c>
      <c r="C65" s="176" t="s">
        <v>142</v>
      </c>
      <c r="D65" s="153" t="s">
        <v>147</v>
      </c>
      <c r="E65" s="154"/>
      <c r="F65" s="154"/>
      <c r="G65" s="154"/>
      <c r="H65" s="154"/>
      <c r="I65" s="154"/>
      <c r="J65" s="155"/>
      <c r="K65" s="94">
        <f>SUM(J67:J83)</f>
        <v>4497.88</v>
      </c>
      <c r="L65" s="112"/>
      <c r="M65" s="95">
        <f>+ROUND(TRUNC(K65,2)*TRUNC(L65,2),2)</f>
        <v>0</v>
      </c>
    </row>
    <row r="66" spans="1:13" ht="106.5" customHeight="1" x14ac:dyDescent="0.25">
      <c r="A66" s="122"/>
      <c r="B66" s="96"/>
      <c r="C66" s="96"/>
      <c r="D66" s="159" t="s">
        <v>148</v>
      </c>
      <c r="E66" s="160"/>
      <c r="F66" s="162"/>
      <c r="G66" s="162"/>
      <c r="H66" s="162"/>
      <c r="I66" s="162"/>
      <c r="J66" s="161"/>
      <c r="K66" s="97"/>
      <c r="L66" s="97"/>
      <c r="M66" s="97"/>
    </row>
    <row r="67" spans="1:13" x14ac:dyDescent="0.25">
      <c r="A67" s="96"/>
      <c r="B67" s="96"/>
      <c r="C67" s="96"/>
      <c r="D67" s="127"/>
      <c r="E67" s="172" t="s">
        <v>125</v>
      </c>
      <c r="F67" s="173"/>
      <c r="G67" s="174"/>
      <c r="H67" s="174"/>
      <c r="I67" s="174"/>
      <c r="J67" s="175">
        <v>0</v>
      </c>
      <c r="K67" s="97"/>
      <c r="L67" s="97"/>
      <c r="M67" s="97"/>
    </row>
    <row r="68" spans="1:13" x14ac:dyDescent="0.25">
      <c r="A68" s="96"/>
      <c r="B68" s="96"/>
      <c r="C68" s="96"/>
      <c r="D68" s="127"/>
      <c r="E68" s="172" t="s">
        <v>126</v>
      </c>
      <c r="F68" s="173">
        <v>657</v>
      </c>
      <c r="G68" s="174">
        <v>0</v>
      </c>
      <c r="H68" s="174">
        <v>0</v>
      </c>
      <c r="I68" s="174">
        <v>0</v>
      </c>
      <c r="J68" s="175">
        <v>657</v>
      </c>
      <c r="K68" s="97"/>
      <c r="L68" s="97"/>
      <c r="M68" s="97"/>
    </row>
    <row r="69" spans="1:13" x14ac:dyDescent="0.25">
      <c r="A69" s="96"/>
      <c r="B69" s="96"/>
      <c r="C69" s="96"/>
      <c r="D69" s="127"/>
      <c r="E69" s="172" t="s">
        <v>127</v>
      </c>
      <c r="F69" s="173">
        <v>317.55</v>
      </c>
      <c r="G69" s="174">
        <v>0</v>
      </c>
      <c r="H69" s="174">
        <v>0</v>
      </c>
      <c r="I69" s="174">
        <v>0</v>
      </c>
      <c r="J69" s="175">
        <v>317.55</v>
      </c>
      <c r="K69" s="97"/>
      <c r="L69" s="97"/>
      <c r="M69" s="97"/>
    </row>
    <row r="70" spans="1:13" x14ac:dyDescent="0.25">
      <c r="A70" s="96"/>
      <c r="B70" s="96"/>
      <c r="C70" s="96"/>
      <c r="D70" s="127"/>
      <c r="E70" s="172" t="s">
        <v>128</v>
      </c>
      <c r="F70" s="173">
        <v>183.94</v>
      </c>
      <c r="G70" s="174">
        <v>0</v>
      </c>
      <c r="H70" s="174">
        <v>0</v>
      </c>
      <c r="I70" s="174">
        <v>0</v>
      </c>
      <c r="J70" s="175">
        <v>183.94</v>
      </c>
      <c r="K70" s="97"/>
      <c r="L70" s="97"/>
      <c r="M70" s="97"/>
    </row>
    <row r="71" spans="1:13" x14ac:dyDescent="0.25">
      <c r="A71" s="96"/>
      <c r="B71" s="96"/>
      <c r="C71" s="96"/>
      <c r="D71" s="127"/>
      <c r="E71" s="172" t="s">
        <v>129</v>
      </c>
      <c r="F71" s="173">
        <v>183.94</v>
      </c>
      <c r="G71" s="174">
        <v>0</v>
      </c>
      <c r="H71" s="174">
        <v>0</v>
      </c>
      <c r="I71" s="174">
        <v>0</v>
      </c>
      <c r="J71" s="175">
        <v>183.94</v>
      </c>
      <c r="K71" s="97"/>
      <c r="L71" s="97"/>
      <c r="M71" s="97"/>
    </row>
    <row r="72" spans="1:13" x14ac:dyDescent="0.25">
      <c r="A72" s="96"/>
      <c r="B72" s="96"/>
      <c r="C72" s="96"/>
      <c r="D72" s="127"/>
      <c r="E72" s="172" t="s">
        <v>130</v>
      </c>
      <c r="F72" s="173">
        <v>183.94</v>
      </c>
      <c r="G72" s="174">
        <v>0</v>
      </c>
      <c r="H72" s="174">
        <v>0</v>
      </c>
      <c r="I72" s="174">
        <v>0</v>
      </c>
      <c r="J72" s="175">
        <v>183.94</v>
      </c>
      <c r="K72" s="97"/>
      <c r="L72" s="97"/>
      <c r="M72" s="97"/>
    </row>
    <row r="73" spans="1:13" x14ac:dyDescent="0.25">
      <c r="A73" s="96"/>
      <c r="B73" s="96"/>
      <c r="C73" s="96"/>
      <c r="D73" s="127"/>
      <c r="E73" s="172" t="s">
        <v>131</v>
      </c>
      <c r="F73" s="173">
        <v>183.94</v>
      </c>
      <c r="G73" s="174">
        <v>0</v>
      </c>
      <c r="H73" s="174">
        <v>0</v>
      </c>
      <c r="I73" s="174">
        <v>0</v>
      </c>
      <c r="J73" s="175">
        <v>183.94</v>
      </c>
      <c r="K73" s="97"/>
      <c r="L73" s="97"/>
      <c r="M73" s="97"/>
    </row>
    <row r="74" spans="1:13" x14ac:dyDescent="0.25">
      <c r="A74" s="96"/>
      <c r="B74" s="96"/>
      <c r="C74" s="96"/>
      <c r="D74" s="127"/>
      <c r="E74" s="172" t="s">
        <v>132</v>
      </c>
      <c r="F74" s="173">
        <v>208.03</v>
      </c>
      <c r="G74" s="174">
        <v>0</v>
      </c>
      <c r="H74" s="174">
        <v>0</v>
      </c>
      <c r="I74" s="174">
        <v>0</v>
      </c>
      <c r="J74" s="175">
        <v>208.03</v>
      </c>
      <c r="K74" s="97"/>
      <c r="L74" s="97"/>
      <c r="M74" s="97"/>
    </row>
    <row r="75" spans="1:13" x14ac:dyDescent="0.25">
      <c r="A75" s="96"/>
      <c r="B75" s="96"/>
      <c r="C75" s="96"/>
      <c r="D75" s="127"/>
      <c r="E75" s="172" t="s">
        <v>133</v>
      </c>
      <c r="F75" s="173">
        <v>341.32</v>
      </c>
      <c r="G75" s="174">
        <v>0</v>
      </c>
      <c r="H75" s="174">
        <v>0</v>
      </c>
      <c r="I75" s="174">
        <v>0</v>
      </c>
      <c r="J75" s="175">
        <v>341.32</v>
      </c>
      <c r="K75" s="97"/>
      <c r="L75" s="97"/>
      <c r="M75" s="97"/>
    </row>
    <row r="76" spans="1:13" x14ac:dyDescent="0.25">
      <c r="A76" s="96"/>
      <c r="B76" s="96"/>
      <c r="C76" s="96"/>
      <c r="D76" s="127"/>
      <c r="E76" s="172" t="s">
        <v>134</v>
      </c>
      <c r="F76" s="173">
        <v>486.2</v>
      </c>
      <c r="G76" s="174">
        <v>0</v>
      </c>
      <c r="H76" s="174">
        <v>0</v>
      </c>
      <c r="I76" s="174">
        <v>0</v>
      </c>
      <c r="J76" s="175">
        <v>486.2</v>
      </c>
      <c r="K76" s="97"/>
      <c r="L76" s="97"/>
      <c r="M76" s="97"/>
    </row>
    <row r="77" spans="1:13" x14ac:dyDescent="0.25">
      <c r="A77" s="96"/>
      <c r="B77" s="96"/>
      <c r="C77" s="96"/>
      <c r="D77" s="127"/>
      <c r="E77" s="172" t="s">
        <v>135</v>
      </c>
      <c r="F77" s="173">
        <v>43.47</v>
      </c>
      <c r="G77" s="174">
        <v>0</v>
      </c>
      <c r="H77" s="174">
        <v>0</v>
      </c>
      <c r="I77" s="174">
        <v>0</v>
      </c>
      <c r="J77" s="175">
        <v>43.47</v>
      </c>
      <c r="K77" s="97"/>
      <c r="L77" s="97"/>
      <c r="M77" s="97"/>
    </row>
    <row r="78" spans="1:13" x14ac:dyDescent="0.25">
      <c r="A78" s="96"/>
      <c r="B78" s="96"/>
      <c r="C78" s="96"/>
      <c r="D78" s="127"/>
      <c r="E78" s="172" t="s">
        <v>136</v>
      </c>
      <c r="F78" s="173">
        <v>479.3</v>
      </c>
      <c r="G78" s="174">
        <v>0</v>
      </c>
      <c r="H78" s="174">
        <v>0</v>
      </c>
      <c r="I78" s="174">
        <v>0</v>
      </c>
      <c r="J78" s="175">
        <v>479.3</v>
      </c>
      <c r="K78" s="97"/>
      <c r="L78" s="97"/>
      <c r="M78" s="97"/>
    </row>
    <row r="79" spans="1:13" x14ac:dyDescent="0.25">
      <c r="A79" s="96"/>
      <c r="B79" s="96"/>
      <c r="C79" s="96"/>
      <c r="D79" s="127"/>
      <c r="E79" s="172" t="s">
        <v>137</v>
      </c>
      <c r="F79" s="173"/>
      <c r="G79" s="174"/>
      <c r="H79" s="174"/>
      <c r="I79" s="174"/>
      <c r="J79" s="175">
        <v>0</v>
      </c>
      <c r="K79" s="97"/>
      <c r="L79" s="97"/>
      <c r="M79" s="97"/>
    </row>
    <row r="80" spans="1:13" x14ac:dyDescent="0.25">
      <c r="A80" s="96"/>
      <c r="B80" s="96"/>
      <c r="C80" s="96"/>
      <c r="D80" s="127"/>
      <c r="E80" s="172" t="s">
        <v>138</v>
      </c>
      <c r="F80" s="173">
        <v>174.83</v>
      </c>
      <c r="G80" s="174">
        <v>0</v>
      </c>
      <c r="H80" s="174">
        <v>0</v>
      </c>
      <c r="I80" s="174">
        <v>0</v>
      </c>
      <c r="J80" s="175">
        <v>174.83</v>
      </c>
      <c r="K80" s="97"/>
      <c r="L80" s="97"/>
      <c r="M80" s="97"/>
    </row>
    <row r="81" spans="1:13" x14ac:dyDescent="0.25">
      <c r="A81" s="96"/>
      <c r="B81" s="96"/>
      <c r="C81" s="96"/>
      <c r="D81" s="127"/>
      <c r="E81" s="172" t="s">
        <v>139</v>
      </c>
      <c r="F81" s="173">
        <v>589.74</v>
      </c>
      <c r="G81" s="174">
        <v>0</v>
      </c>
      <c r="H81" s="174">
        <v>0</v>
      </c>
      <c r="I81" s="174">
        <v>0</v>
      </c>
      <c r="J81" s="175">
        <v>589.74</v>
      </c>
      <c r="K81" s="97"/>
      <c r="L81" s="97"/>
      <c r="M81" s="97"/>
    </row>
    <row r="82" spans="1:13" x14ac:dyDescent="0.25">
      <c r="A82" s="96"/>
      <c r="B82" s="96"/>
      <c r="C82" s="96"/>
      <c r="D82" s="127"/>
      <c r="E82" s="172" t="s">
        <v>140</v>
      </c>
      <c r="F82" s="173">
        <v>422.93</v>
      </c>
      <c r="G82" s="174">
        <v>0</v>
      </c>
      <c r="H82" s="174">
        <v>0</v>
      </c>
      <c r="I82" s="174">
        <v>0</v>
      </c>
      <c r="J82" s="175">
        <v>422.93</v>
      </c>
      <c r="K82" s="97"/>
      <c r="L82" s="97"/>
      <c r="M82" s="97"/>
    </row>
    <row r="83" spans="1:13" x14ac:dyDescent="0.25">
      <c r="A83" s="105"/>
      <c r="B83" s="105"/>
      <c r="C83" s="105"/>
      <c r="D83" s="128"/>
      <c r="E83" s="177" t="s">
        <v>141</v>
      </c>
      <c r="F83" s="178">
        <v>41.75</v>
      </c>
      <c r="G83" s="179">
        <v>0</v>
      </c>
      <c r="H83" s="179">
        <v>0</v>
      </c>
      <c r="I83" s="179">
        <v>0</v>
      </c>
      <c r="J83" s="180">
        <v>41.75</v>
      </c>
      <c r="K83" s="99"/>
      <c r="L83" s="99"/>
      <c r="M83" s="99"/>
    </row>
    <row r="84" spans="1:13" x14ac:dyDescent="0.25">
      <c r="A84" s="115" t="s">
        <v>27</v>
      </c>
      <c r="B84" s="93" t="s">
        <v>14</v>
      </c>
      <c r="C84" s="176" t="s">
        <v>142</v>
      </c>
      <c r="D84" s="153" t="s">
        <v>149</v>
      </c>
      <c r="E84" s="154"/>
      <c r="F84" s="154"/>
      <c r="G84" s="154"/>
      <c r="H84" s="154"/>
      <c r="I84" s="154"/>
      <c r="J84" s="155"/>
      <c r="K84" s="94">
        <f>SUM(J86:J102)</f>
        <v>3236.5399999999995</v>
      </c>
      <c r="L84" s="112"/>
      <c r="M84" s="95">
        <f>+ROUND(TRUNC(K84,2)*TRUNC(L84,2),2)</f>
        <v>0</v>
      </c>
    </row>
    <row r="85" spans="1:13" ht="81.75" customHeight="1" x14ac:dyDescent="0.25">
      <c r="A85" s="96"/>
      <c r="B85" s="96"/>
      <c r="C85" s="96"/>
      <c r="D85" s="159" t="s">
        <v>150</v>
      </c>
      <c r="E85" s="160"/>
      <c r="F85" s="162"/>
      <c r="G85" s="162"/>
      <c r="H85" s="162"/>
      <c r="I85" s="162"/>
      <c r="J85" s="161"/>
      <c r="K85" s="97"/>
      <c r="L85" s="97"/>
      <c r="M85" s="97"/>
    </row>
    <row r="86" spans="1:13" x14ac:dyDescent="0.25">
      <c r="A86" s="96"/>
      <c r="B86" s="96"/>
      <c r="C86" s="96"/>
      <c r="D86" s="127"/>
      <c r="E86" s="172" t="s">
        <v>125</v>
      </c>
      <c r="F86" s="173"/>
      <c r="G86" s="174"/>
      <c r="H86" s="174"/>
      <c r="I86" s="174"/>
      <c r="J86" s="175">
        <v>0</v>
      </c>
      <c r="K86" s="97"/>
      <c r="L86" s="97"/>
      <c r="M86" s="97"/>
    </row>
    <row r="87" spans="1:13" x14ac:dyDescent="0.25">
      <c r="A87" s="96"/>
      <c r="B87" s="96"/>
      <c r="C87" s="96"/>
      <c r="D87" s="127"/>
      <c r="E87" s="172" t="s">
        <v>126</v>
      </c>
      <c r="F87" s="173">
        <v>657</v>
      </c>
      <c r="G87" s="174">
        <v>0</v>
      </c>
      <c r="H87" s="174">
        <v>0</v>
      </c>
      <c r="I87" s="174">
        <v>0</v>
      </c>
      <c r="J87" s="175">
        <v>657</v>
      </c>
      <c r="K87" s="97"/>
      <c r="L87" s="97"/>
      <c r="M87" s="97"/>
    </row>
    <row r="88" spans="1:13" x14ac:dyDescent="0.25">
      <c r="A88" s="96"/>
      <c r="B88" s="96"/>
      <c r="C88" s="96"/>
      <c r="D88" s="127"/>
      <c r="E88" s="172" t="s">
        <v>127</v>
      </c>
      <c r="F88" s="173"/>
      <c r="G88" s="174"/>
      <c r="H88" s="174"/>
      <c r="I88" s="174"/>
      <c r="J88" s="175">
        <v>0</v>
      </c>
      <c r="K88" s="97"/>
      <c r="L88" s="97"/>
      <c r="M88" s="97"/>
    </row>
    <row r="89" spans="1:13" x14ac:dyDescent="0.25">
      <c r="A89" s="96"/>
      <c r="B89" s="96"/>
      <c r="C89" s="96"/>
      <c r="D89" s="127"/>
      <c r="E89" s="172" t="s">
        <v>128</v>
      </c>
      <c r="F89" s="173"/>
      <c r="G89" s="174"/>
      <c r="H89" s="174"/>
      <c r="I89" s="174"/>
      <c r="J89" s="175">
        <v>0</v>
      </c>
      <c r="K89" s="97"/>
      <c r="L89" s="97"/>
      <c r="M89" s="97"/>
    </row>
    <row r="90" spans="1:13" x14ac:dyDescent="0.25">
      <c r="A90" s="96"/>
      <c r="B90" s="96"/>
      <c r="C90" s="96"/>
      <c r="D90" s="127"/>
      <c r="E90" s="172" t="s">
        <v>129</v>
      </c>
      <c r="F90" s="173"/>
      <c r="G90" s="174"/>
      <c r="H90" s="174"/>
      <c r="I90" s="174"/>
      <c r="J90" s="175">
        <v>0</v>
      </c>
      <c r="K90" s="97"/>
      <c r="L90" s="97"/>
      <c r="M90" s="97"/>
    </row>
    <row r="91" spans="1:13" x14ac:dyDescent="0.25">
      <c r="A91" s="96"/>
      <c r="B91" s="96"/>
      <c r="C91" s="96"/>
      <c r="D91" s="127"/>
      <c r="E91" s="172" t="s">
        <v>130</v>
      </c>
      <c r="F91" s="173"/>
      <c r="G91" s="174"/>
      <c r="H91" s="174"/>
      <c r="I91" s="174"/>
      <c r="J91" s="175">
        <v>0</v>
      </c>
      <c r="K91" s="97"/>
      <c r="L91" s="97"/>
      <c r="M91" s="97"/>
    </row>
    <row r="92" spans="1:13" x14ac:dyDescent="0.25">
      <c r="A92" s="96"/>
      <c r="B92" s="96"/>
      <c r="C92" s="96"/>
      <c r="D92" s="127"/>
      <c r="E92" s="172" t="s">
        <v>131</v>
      </c>
      <c r="F92" s="173"/>
      <c r="G92" s="174"/>
      <c r="H92" s="174"/>
      <c r="I92" s="174"/>
      <c r="J92" s="175">
        <v>0</v>
      </c>
      <c r="K92" s="97"/>
      <c r="L92" s="97"/>
      <c r="M92" s="97"/>
    </row>
    <row r="93" spans="1:13" x14ac:dyDescent="0.25">
      <c r="A93" s="96"/>
      <c r="B93" s="96"/>
      <c r="C93" s="96"/>
      <c r="D93" s="127"/>
      <c r="E93" s="172" t="s">
        <v>132</v>
      </c>
      <c r="F93" s="173"/>
      <c r="G93" s="174"/>
      <c r="H93" s="174"/>
      <c r="I93" s="174"/>
      <c r="J93" s="175">
        <v>0</v>
      </c>
      <c r="K93" s="97"/>
      <c r="L93" s="97"/>
      <c r="M93" s="97"/>
    </row>
    <row r="94" spans="1:13" x14ac:dyDescent="0.25">
      <c r="A94" s="96"/>
      <c r="B94" s="96"/>
      <c r="C94" s="96"/>
      <c r="D94" s="127"/>
      <c r="E94" s="172" t="s">
        <v>133</v>
      </c>
      <c r="F94" s="173">
        <v>341.32</v>
      </c>
      <c r="G94" s="174">
        <v>0</v>
      </c>
      <c r="H94" s="174">
        <v>0</v>
      </c>
      <c r="I94" s="174">
        <v>0</v>
      </c>
      <c r="J94" s="175">
        <v>341.32</v>
      </c>
      <c r="K94" s="97"/>
      <c r="L94" s="97"/>
      <c r="M94" s="97"/>
    </row>
    <row r="95" spans="1:13" x14ac:dyDescent="0.25">
      <c r="A95" s="96"/>
      <c r="B95" s="96"/>
      <c r="C95" s="96"/>
      <c r="D95" s="127"/>
      <c r="E95" s="172" t="s">
        <v>134</v>
      </c>
      <c r="F95" s="173">
        <v>486.2</v>
      </c>
      <c r="G95" s="174">
        <v>0</v>
      </c>
      <c r="H95" s="174">
        <v>0</v>
      </c>
      <c r="I95" s="174">
        <v>0</v>
      </c>
      <c r="J95" s="175">
        <v>486.2</v>
      </c>
      <c r="K95" s="97"/>
      <c r="L95" s="97"/>
      <c r="M95" s="97"/>
    </row>
    <row r="96" spans="1:13" x14ac:dyDescent="0.25">
      <c r="A96" s="96"/>
      <c r="B96" s="96"/>
      <c r="C96" s="96"/>
      <c r="D96" s="127"/>
      <c r="E96" s="172" t="s">
        <v>135</v>
      </c>
      <c r="F96" s="173">
        <v>43.47</v>
      </c>
      <c r="G96" s="174">
        <v>0</v>
      </c>
      <c r="H96" s="174">
        <v>0</v>
      </c>
      <c r="I96" s="174">
        <v>0</v>
      </c>
      <c r="J96" s="175">
        <v>43.47</v>
      </c>
      <c r="K96" s="97"/>
      <c r="L96" s="97"/>
      <c r="M96" s="97"/>
    </row>
    <row r="97" spans="1:13" x14ac:dyDescent="0.25">
      <c r="A97" s="96"/>
      <c r="B97" s="96"/>
      <c r="C97" s="96"/>
      <c r="D97" s="127"/>
      <c r="E97" s="172" t="s">
        <v>136</v>
      </c>
      <c r="F97" s="173">
        <v>479.3</v>
      </c>
      <c r="G97" s="174">
        <v>0</v>
      </c>
      <c r="H97" s="174">
        <v>0</v>
      </c>
      <c r="I97" s="174">
        <v>0</v>
      </c>
      <c r="J97" s="175">
        <v>479.3</v>
      </c>
      <c r="K97" s="97"/>
      <c r="L97" s="97"/>
      <c r="M97" s="97"/>
    </row>
    <row r="98" spans="1:13" x14ac:dyDescent="0.25">
      <c r="A98" s="96"/>
      <c r="B98" s="96"/>
      <c r="C98" s="96"/>
      <c r="D98" s="127"/>
      <c r="E98" s="172" t="s">
        <v>137</v>
      </c>
      <c r="F98" s="173"/>
      <c r="G98" s="174"/>
      <c r="H98" s="174"/>
      <c r="I98" s="174"/>
      <c r="J98" s="175">
        <v>0</v>
      </c>
      <c r="K98" s="97"/>
      <c r="L98" s="97"/>
      <c r="M98" s="97"/>
    </row>
    <row r="99" spans="1:13" x14ac:dyDescent="0.25">
      <c r="A99" s="96"/>
      <c r="B99" s="96"/>
      <c r="C99" s="96"/>
      <c r="D99" s="127"/>
      <c r="E99" s="172" t="s">
        <v>138</v>
      </c>
      <c r="F99" s="173">
        <v>174.83</v>
      </c>
      <c r="G99" s="174">
        <v>0</v>
      </c>
      <c r="H99" s="174">
        <v>0</v>
      </c>
      <c r="I99" s="174">
        <v>0</v>
      </c>
      <c r="J99" s="175">
        <v>174.83</v>
      </c>
      <c r="K99" s="97"/>
      <c r="L99" s="97"/>
      <c r="M99" s="97"/>
    </row>
    <row r="100" spans="1:13" x14ac:dyDescent="0.25">
      <c r="A100" s="96"/>
      <c r="B100" s="96"/>
      <c r="C100" s="96"/>
      <c r="D100" s="127"/>
      <c r="E100" s="172" t="s">
        <v>139</v>
      </c>
      <c r="F100" s="173">
        <v>589.74</v>
      </c>
      <c r="G100" s="174">
        <v>0</v>
      </c>
      <c r="H100" s="174">
        <v>0</v>
      </c>
      <c r="I100" s="174">
        <v>0</v>
      </c>
      <c r="J100" s="175">
        <v>589.74</v>
      </c>
      <c r="K100" s="97"/>
      <c r="L100" s="97"/>
      <c r="M100" s="97"/>
    </row>
    <row r="101" spans="1:13" x14ac:dyDescent="0.25">
      <c r="A101" s="96"/>
      <c r="B101" s="96"/>
      <c r="C101" s="96"/>
      <c r="D101" s="127"/>
      <c r="E101" s="172" t="s">
        <v>140</v>
      </c>
      <c r="F101" s="173">
        <v>422.93</v>
      </c>
      <c r="G101" s="174">
        <v>0</v>
      </c>
      <c r="H101" s="174">
        <v>0</v>
      </c>
      <c r="I101" s="174">
        <v>0</v>
      </c>
      <c r="J101" s="175">
        <v>422.93</v>
      </c>
      <c r="K101" s="97"/>
      <c r="L101" s="97"/>
      <c r="M101" s="97"/>
    </row>
    <row r="102" spans="1:13" ht="15" customHeight="1" x14ac:dyDescent="0.25">
      <c r="A102" s="105"/>
      <c r="B102" s="105"/>
      <c r="C102" s="105"/>
      <c r="D102" s="128"/>
      <c r="E102" s="177" t="s">
        <v>141</v>
      </c>
      <c r="F102" s="178">
        <v>41.75</v>
      </c>
      <c r="G102" s="179">
        <v>0</v>
      </c>
      <c r="H102" s="179">
        <v>0</v>
      </c>
      <c r="I102" s="179">
        <v>0</v>
      </c>
      <c r="J102" s="180">
        <v>41.75</v>
      </c>
      <c r="K102" s="99"/>
      <c r="L102" s="99"/>
      <c r="M102" s="99"/>
    </row>
    <row r="103" spans="1:13" ht="13.5" customHeight="1" x14ac:dyDescent="0.25">
      <c r="A103" s="115" t="s">
        <v>28</v>
      </c>
      <c r="B103" s="93" t="s">
        <v>14</v>
      </c>
      <c r="C103" s="181" t="s">
        <v>162</v>
      </c>
      <c r="D103" s="153" t="s">
        <v>184</v>
      </c>
      <c r="E103" s="154"/>
      <c r="F103" s="154"/>
      <c r="G103" s="154"/>
      <c r="H103" s="154"/>
      <c r="I103" s="154"/>
      <c r="J103" s="155"/>
      <c r="K103" s="94">
        <f>SUM(J105:J108)</f>
        <v>201.68</v>
      </c>
      <c r="L103" s="112"/>
      <c r="M103" s="95">
        <f>+ROUND(TRUNC(K103,2)*TRUNC(L103,2),2)</f>
        <v>0</v>
      </c>
    </row>
    <row r="104" spans="1:13" ht="97.5" customHeight="1" x14ac:dyDescent="0.25">
      <c r="A104" s="96"/>
      <c r="B104" s="96"/>
      <c r="C104" s="96"/>
      <c r="D104" s="159" t="s">
        <v>185</v>
      </c>
      <c r="E104" s="160"/>
      <c r="F104" s="162"/>
      <c r="G104" s="162"/>
      <c r="H104" s="162"/>
      <c r="I104" s="162"/>
      <c r="J104" s="161"/>
      <c r="K104" s="97"/>
      <c r="L104" s="97"/>
      <c r="M104" s="97"/>
    </row>
    <row r="105" spans="1:13" x14ac:dyDescent="0.25">
      <c r="A105" s="96"/>
      <c r="B105" s="96"/>
      <c r="C105" s="96"/>
      <c r="D105" s="127"/>
      <c r="E105" s="172" t="s">
        <v>186</v>
      </c>
      <c r="F105" s="173">
        <v>5.76</v>
      </c>
      <c r="G105" s="174">
        <v>0</v>
      </c>
      <c r="H105" s="174">
        <v>0</v>
      </c>
      <c r="I105" s="174">
        <v>0</v>
      </c>
      <c r="J105" s="175">
        <v>5.76</v>
      </c>
      <c r="K105" s="97"/>
      <c r="L105" s="97"/>
      <c r="M105" s="97"/>
    </row>
    <row r="106" spans="1:13" x14ac:dyDescent="0.25">
      <c r="A106" s="96"/>
      <c r="B106" s="96"/>
      <c r="C106" s="96"/>
      <c r="D106" s="127"/>
      <c r="E106" s="172" t="s">
        <v>187</v>
      </c>
      <c r="F106" s="173">
        <v>17.04</v>
      </c>
      <c r="G106" s="174">
        <v>0</v>
      </c>
      <c r="H106" s="174">
        <v>0</v>
      </c>
      <c r="I106" s="174">
        <v>0</v>
      </c>
      <c r="J106" s="175">
        <v>17.04</v>
      </c>
      <c r="K106" s="97"/>
      <c r="L106" s="97"/>
      <c r="M106" s="97"/>
    </row>
    <row r="107" spans="1:13" x14ac:dyDescent="0.25">
      <c r="A107" s="96"/>
      <c r="B107" s="96"/>
      <c r="C107" s="96"/>
      <c r="D107" s="127"/>
      <c r="E107" s="172" t="s">
        <v>138</v>
      </c>
      <c r="F107" s="173">
        <v>176.83</v>
      </c>
      <c r="G107" s="174">
        <v>0</v>
      </c>
      <c r="H107" s="174">
        <v>0</v>
      </c>
      <c r="I107" s="174">
        <v>0</v>
      </c>
      <c r="J107" s="175">
        <v>176.83</v>
      </c>
      <c r="K107" s="97"/>
      <c r="L107" s="97"/>
      <c r="M107" s="97"/>
    </row>
    <row r="108" spans="1:13" x14ac:dyDescent="0.25">
      <c r="A108" s="105"/>
      <c r="B108" s="105"/>
      <c r="C108" s="105"/>
      <c r="D108" s="128"/>
      <c r="E108" s="177" t="s">
        <v>135</v>
      </c>
      <c r="F108" s="178">
        <v>2.0499999999999998</v>
      </c>
      <c r="G108" s="179">
        <v>0</v>
      </c>
      <c r="H108" s="179">
        <v>0</v>
      </c>
      <c r="I108" s="179">
        <v>0</v>
      </c>
      <c r="J108" s="180">
        <v>2.0499999999999998</v>
      </c>
      <c r="K108" s="99"/>
      <c r="L108" s="99"/>
      <c r="M108" s="99"/>
    </row>
    <row r="109" spans="1:13" x14ac:dyDescent="0.25">
      <c r="A109" s="115" t="s">
        <v>154</v>
      </c>
      <c r="B109" s="93" t="s">
        <v>14</v>
      </c>
      <c r="C109" s="176" t="s">
        <v>151</v>
      </c>
      <c r="D109" s="153" t="s">
        <v>152</v>
      </c>
      <c r="E109" s="154"/>
      <c r="F109" s="154"/>
      <c r="G109" s="154"/>
      <c r="H109" s="154"/>
      <c r="I109" s="154"/>
      <c r="J109" s="155"/>
      <c r="K109" s="94">
        <f>SUM(J111:J127)</f>
        <v>51</v>
      </c>
      <c r="L109" s="112"/>
      <c r="M109" s="95">
        <f>+ROUND(TRUNC(K109,2)*TRUNC(L109,2),2)</f>
        <v>0</v>
      </c>
    </row>
    <row r="110" spans="1:13" ht="109.5" customHeight="1" x14ac:dyDescent="0.25">
      <c r="A110" s="96"/>
      <c r="B110" s="96"/>
      <c r="C110" s="96"/>
      <c r="D110" s="159" t="s">
        <v>153</v>
      </c>
      <c r="E110" s="160"/>
      <c r="F110" s="162"/>
      <c r="G110" s="162"/>
      <c r="H110" s="162"/>
      <c r="I110" s="162"/>
      <c r="J110" s="161"/>
      <c r="K110" s="97"/>
      <c r="L110" s="97"/>
      <c r="M110" s="97"/>
    </row>
    <row r="111" spans="1:13" x14ac:dyDescent="0.25">
      <c r="A111" s="96"/>
      <c r="B111" s="96"/>
      <c r="C111" s="96"/>
      <c r="D111" s="127"/>
      <c r="E111" s="172" t="s">
        <v>125</v>
      </c>
      <c r="F111" s="173"/>
      <c r="G111" s="174"/>
      <c r="H111" s="174"/>
      <c r="I111" s="174"/>
      <c r="J111" s="175">
        <v>0</v>
      </c>
      <c r="K111" s="97"/>
      <c r="L111" s="97"/>
      <c r="M111" s="97"/>
    </row>
    <row r="112" spans="1:13" x14ac:dyDescent="0.25">
      <c r="A112" s="96"/>
      <c r="B112" s="96"/>
      <c r="C112" s="96"/>
      <c r="D112" s="127"/>
      <c r="E112" s="172" t="s">
        <v>126</v>
      </c>
      <c r="F112" s="173">
        <v>4</v>
      </c>
      <c r="G112" s="174">
        <v>0</v>
      </c>
      <c r="H112" s="174">
        <v>0</v>
      </c>
      <c r="I112" s="174">
        <v>0</v>
      </c>
      <c r="J112" s="175">
        <v>4</v>
      </c>
      <c r="K112" s="97"/>
      <c r="L112" s="97"/>
      <c r="M112" s="97"/>
    </row>
    <row r="113" spans="1:13" x14ac:dyDescent="0.25">
      <c r="A113" s="96"/>
      <c r="B113" s="96"/>
      <c r="C113" s="96"/>
      <c r="D113" s="127"/>
      <c r="E113" s="172" t="s">
        <v>127</v>
      </c>
      <c r="F113" s="173">
        <v>4</v>
      </c>
      <c r="G113" s="174">
        <v>0</v>
      </c>
      <c r="H113" s="174">
        <v>0</v>
      </c>
      <c r="I113" s="174">
        <v>0</v>
      </c>
      <c r="J113" s="175">
        <v>4</v>
      </c>
      <c r="K113" s="97"/>
      <c r="L113" s="97"/>
      <c r="M113" s="97"/>
    </row>
    <row r="114" spans="1:13" x14ac:dyDescent="0.25">
      <c r="A114" s="96"/>
      <c r="B114" s="96"/>
      <c r="C114" s="96"/>
      <c r="D114" s="127"/>
      <c r="E114" s="172" t="s">
        <v>128</v>
      </c>
      <c r="F114" s="173">
        <v>4</v>
      </c>
      <c r="G114" s="174">
        <v>0</v>
      </c>
      <c r="H114" s="174">
        <v>0</v>
      </c>
      <c r="I114" s="174">
        <v>0</v>
      </c>
      <c r="J114" s="175">
        <v>4</v>
      </c>
      <c r="K114" s="97"/>
      <c r="L114" s="97"/>
      <c r="M114" s="97"/>
    </row>
    <row r="115" spans="1:13" x14ac:dyDescent="0.25">
      <c r="A115" s="96"/>
      <c r="B115" s="96"/>
      <c r="C115" s="96"/>
      <c r="D115" s="127"/>
      <c r="E115" s="172" t="s">
        <v>129</v>
      </c>
      <c r="F115" s="173">
        <v>4</v>
      </c>
      <c r="G115" s="174">
        <v>0</v>
      </c>
      <c r="H115" s="174">
        <v>0</v>
      </c>
      <c r="I115" s="174">
        <v>0</v>
      </c>
      <c r="J115" s="175">
        <v>4</v>
      </c>
      <c r="K115" s="97"/>
      <c r="L115" s="97"/>
      <c r="M115" s="97"/>
    </row>
    <row r="116" spans="1:13" x14ac:dyDescent="0.25">
      <c r="A116" s="96"/>
      <c r="B116" s="96"/>
      <c r="C116" s="96"/>
      <c r="D116" s="127"/>
      <c r="E116" s="172" t="s">
        <v>130</v>
      </c>
      <c r="F116" s="173">
        <v>4</v>
      </c>
      <c r="G116" s="174">
        <v>0</v>
      </c>
      <c r="H116" s="174">
        <v>0</v>
      </c>
      <c r="I116" s="174">
        <v>0</v>
      </c>
      <c r="J116" s="175">
        <v>4</v>
      </c>
      <c r="K116" s="97"/>
      <c r="L116" s="97"/>
      <c r="M116" s="97"/>
    </row>
    <row r="117" spans="1:13" x14ac:dyDescent="0.25">
      <c r="A117" s="96"/>
      <c r="B117" s="96"/>
      <c r="C117" s="96"/>
      <c r="D117" s="127"/>
      <c r="E117" s="172" t="s">
        <v>131</v>
      </c>
      <c r="F117" s="173">
        <v>4</v>
      </c>
      <c r="G117" s="174">
        <v>0</v>
      </c>
      <c r="H117" s="174">
        <v>0</v>
      </c>
      <c r="I117" s="174">
        <v>0</v>
      </c>
      <c r="J117" s="175">
        <v>4</v>
      </c>
      <c r="K117" s="97"/>
      <c r="L117" s="97"/>
      <c r="M117" s="97"/>
    </row>
    <row r="118" spans="1:13" x14ac:dyDescent="0.25">
      <c r="A118" s="96"/>
      <c r="B118" s="96"/>
      <c r="C118" s="96"/>
      <c r="D118" s="127"/>
      <c r="E118" s="172" t="s">
        <v>132</v>
      </c>
      <c r="F118" s="173">
        <v>4</v>
      </c>
      <c r="G118" s="174">
        <v>0</v>
      </c>
      <c r="H118" s="174">
        <v>0</v>
      </c>
      <c r="I118" s="174">
        <v>0</v>
      </c>
      <c r="J118" s="175">
        <v>4</v>
      </c>
      <c r="K118" s="97"/>
      <c r="L118" s="97"/>
      <c r="M118" s="97"/>
    </row>
    <row r="119" spans="1:13" x14ac:dyDescent="0.25">
      <c r="A119" s="96"/>
      <c r="B119" s="96"/>
      <c r="C119" s="96"/>
      <c r="D119" s="127"/>
      <c r="E119" s="172" t="s">
        <v>133</v>
      </c>
      <c r="F119" s="173">
        <v>2</v>
      </c>
      <c r="G119" s="174">
        <v>0</v>
      </c>
      <c r="H119" s="174">
        <v>0</v>
      </c>
      <c r="I119" s="174">
        <v>0</v>
      </c>
      <c r="J119" s="175">
        <v>2</v>
      </c>
      <c r="K119" s="97"/>
      <c r="L119" s="97"/>
      <c r="M119" s="97"/>
    </row>
    <row r="120" spans="1:13" x14ac:dyDescent="0.25">
      <c r="A120" s="96"/>
      <c r="B120" s="96"/>
      <c r="C120" s="96"/>
      <c r="D120" s="127"/>
      <c r="E120" s="172" t="s">
        <v>134</v>
      </c>
      <c r="F120" s="173">
        <v>2</v>
      </c>
      <c r="G120" s="174">
        <v>0</v>
      </c>
      <c r="H120" s="174">
        <v>0</v>
      </c>
      <c r="I120" s="174">
        <v>0</v>
      </c>
      <c r="J120" s="175">
        <v>2</v>
      </c>
      <c r="K120" s="97"/>
      <c r="L120" s="97"/>
      <c r="M120" s="97"/>
    </row>
    <row r="121" spans="1:13" x14ac:dyDescent="0.25">
      <c r="A121" s="96"/>
      <c r="B121" s="96"/>
      <c r="C121" s="96"/>
      <c r="D121" s="127"/>
      <c r="E121" s="172" t="s">
        <v>135</v>
      </c>
      <c r="F121" s="173">
        <v>1</v>
      </c>
      <c r="G121" s="174">
        <v>0</v>
      </c>
      <c r="H121" s="174">
        <v>0</v>
      </c>
      <c r="I121" s="174">
        <v>0</v>
      </c>
      <c r="J121" s="175">
        <v>1</v>
      </c>
      <c r="K121" s="97"/>
      <c r="L121" s="97"/>
      <c r="M121" s="97"/>
    </row>
    <row r="122" spans="1:13" x14ac:dyDescent="0.25">
      <c r="A122" s="96"/>
      <c r="B122" s="96"/>
      <c r="C122" s="96"/>
      <c r="D122" s="127"/>
      <c r="E122" s="172" t="s">
        <v>136</v>
      </c>
      <c r="F122" s="173">
        <v>6</v>
      </c>
      <c r="G122" s="174">
        <v>0</v>
      </c>
      <c r="H122" s="174">
        <v>0</v>
      </c>
      <c r="I122" s="174">
        <v>0</v>
      </c>
      <c r="J122" s="175">
        <v>6</v>
      </c>
      <c r="K122" s="97"/>
      <c r="L122" s="97"/>
      <c r="M122" s="97"/>
    </row>
    <row r="123" spans="1:13" x14ac:dyDescent="0.25">
      <c r="A123" s="96"/>
      <c r="B123" s="96"/>
      <c r="C123" s="96"/>
      <c r="D123" s="127"/>
      <c r="E123" s="172" t="s">
        <v>137</v>
      </c>
      <c r="F123" s="173"/>
      <c r="G123" s="174"/>
      <c r="H123" s="174"/>
      <c r="I123" s="174"/>
      <c r="J123" s="175">
        <v>0</v>
      </c>
      <c r="K123" s="97"/>
      <c r="L123" s="97"/>
      <c r="M123" s="97"/>
    </row>
    <row r="124" spans="1:13" x14ac:dyDescent="0.25">
      <c r="A124" s="96"/>
      <c r="B124" s="96"/>
      <c r="C124" s="96"/>
      <c r="D124" s="127"/>
      <c r="E124" s="172" t="s">
        <v>138</v>
      </c>
      <c r="F124" s="173">
        <v>3</v>
      </c>
      <c r="G124" s="174">
        <v>0</v>
      </c>
      <c r="H124" s="174">
        <v>0</v>
      </c>
      <c r="I124" s="174">
        <v>0</v>
      </c>
      <c r="J124" s="175">
        <v>3</v>
      </c>
      <c r="K124" s="97"/>
      <c r="L124" s="97"/>
      <c r="M124" s="97"/>
    </row>
    <row r="125" spans="1:13" x14ac:dyDescent="0.25">
      <c r="A125" s="96"/>
      <c r="B125" s="96"/>
      <c r="C125" s="96"/>
      <c r="D125" s="127"/>
      <c r="E125" s="172" t="s">
        <v>139</v>
      </c>
      <c r="F125" s="173">
        <v>4</v>
      </c>
      <c r="G125" s="174">
        <v>0</v>
      </c>
      <c r="H125" s="174">
        <v>0</v>
      </c>
      <c r="I125" s="174">
        <v>0</v>
      </c>
      <c r="J125" s="175">
        <v>4</v>
      </c>
      <c r="K125" s="97"/>
      <c r="L125" s="97"/>
      <c r="M125" s="97"/>
    </row>
    <row r="126" spans="1:13" x14ac:dyDescent="0.25">
      <c r="A126" s="96"/>
      <c r="B126" s="96"/>
      <c r="C126" s="96"/>
      <c r="D126" s="127"/>
      <c r="E126" s="172" t="s">
        <v>140</v>
      </c>
      <c r="F126" s="173">
        <v>4</v>
      </c>
      <c r="G126" s="174">
        <v>0</v>
      </c>
      <c r="H126" s="174">
        <v>0</v>
      </c>
      <c r="I126" s="174">
        <v>0</v>
      </c>
      <c r="J126" s="175">
        <v>4</v>
      </c>
      <c r="K126" s="97"/>
      <c r="L126" s="97"/>
      <c r="M126" s="97"/>
    </row>
    <row r="127" spans="1:13" x14ac:dyDescent="0.25">
      <c r="A127" s="105"/>
      <c r="B127" s="105"/>
      <c r="C127" s="105"/>
      <c r="D127" s="128"/>
      <c r="E127" s="177" t="s">
        <v>141</v>
      </c>
      <c r="F127" s="178">
        <v>1</v>
      </c>
      <c r="G127" s="179">
        <v>0</v>
      </c>
      <c r="H127" s="179">
        <v>0</v>
      </c>
      <c r="I127" s="179">
        <v>0</v>
      </c>
      <c r="J127" s="180">
        <v>1</v>
      </c>
      <c r="K127" s="99"/>
      <c r="L127" s="99"/>
      <c r="M127" s="99"/>
    </row>
    <row r="128" spans="1:13" x14ac:dyDescent="0.25">
      <c r="A128" s="115" t="s">
        <v>157</v>
      </c>
      <c r="B128" s="93" t="s">
        <v>14</v>
      </c>
      <c r="C128" s="176" t="s">
        <v>151</v>
      </c>
      <c r="D128" s="153" t="s">
        <v>155</v>
      </c>
      <c r="E128" s="154"/>
      <c r="F128" s="154"/>
      <c r="G128" s="154"/>
      <c r="H128" s="154"/>
      <c r="I128" s="154"/>
      <c r="J128" s="155"/>
      <c r="K128" s="94">
        <f>SUM(J130:J146)</f>
        <v>51</v>
      </c>
      <c r="L128" s="112"/>
      <c r="M128" s="95">
        <f>+ROUND(TRUNC(K128,2)*TRUNC(L128,2),2)</f>
        <v>0</v>
      </c>
    </row>
    <row r="129" spans="1:13" ht="87.75" customHeight="1" x14ac:dyDescent="0.25">
      <c r="A129" s="96"/>
      <c r="B129" s="96"/>
      <c r="C129" s="96"/>
      <c r="D129" s="159" t="s">
        <v>156</v>
      </c>
      <c r="E129" s="160"/>
      <c r="F129" s="162"/>
      <c r="G129" s="162"/>
      <c r="H129" s="162"/>
      <c r="I129" s="162"/>
      <c r="J129" s="161"/>
      <c r="K129" s="97"/>
      <c r="L129" s="97"/>
      <c r="M129" s="97"/>
    </row>
    <row r="130" spans="1:13" x14ac:dyDescent="0.25">
      <c r="A130" s="96"/>
      <c r="B130" s="96"/>
      <c r="C130" s="96"/>
      <c r="D130" s="127"/>
      <c r="E130" s="172" t="s">
        <v>125</v>
      </c>
      <c r="F130" s="173"/>
      <c r="G130" s="174"/>
      <c r="H130" s="174"/>
      <c r="I130" s="174"/>
      <c r="J130" s="175">
        <v>0</v>
      </c>
      <c r="K130" s="97"/>
      <c r="L130" s="97"/>
      <c r="M130" s="97"/>
    </row>
    <row r="131" spans="1:13" x14ac:dyDescent="0.25">
      <c r="A131" s="96"/>
      <c r="B131" s="96"/>
      <c r="C131" s="96"/>
      <c r="D131" s="127"/>
      <c r="E131" s="172" t="s">
        <v>126</v>
      </c>
      <c r="F131" s="173">
        <v>4</v>
      </c>
      <c r="G131" s="174">
        <v>0</v>
      </c>
      <c r="H131" s="174">
        <v>0</v>
      </c>
      <c r="I131" s="174">
        <v>0</v>
      </c>
      <c r="J131" s="175">
        <v>4</v>
      </c>
      <c r="K131" s="97"/>
      <c r="L131" s="97"/>
      <c r="M131" s="97"/>
    </row>
    <row r="132" spans="1:13" x14ac:dyDescent="0.25">
      <c r="A132" s="96"/>
      <c r="B132" s="96"/>
      <c r="C132" s="96"/>
      <c r="D132" s="127"/>
      <c r="E132" s="172" t="s">
        <v>127</v>
      </c>
      <c r="F132" s="173">
        <v>4</v>
      </c>
      <c r="G132" s="174">
        <v>0</v>
      </c>
      <c r="H132" s="174">
        <v>0</v>
      </c>
      <c r="I132" s="174">
        <v>0</v>
      </c>
      <c r="J132" s="175">
        <v>4</v>
      </c>
      <c r="K132" s="97"/>
      <c r="L132" s="97"/>
      <c r="M132" s="97"/>
    </row>
    <row r="133" spans="1:13" x14ac:dyDescent="0.25">
      <c r="A133" s="96"/>
      <c r="B133" s="96"/>
      <c r="C133" s="96"/>
      <c r="D133" s="127"/>
      <c r="E133" s="172" t="s">
        <v>128</v>
      </c>
      <c r="F133" s="173">
        <v>4</v>
      </c>
      <c r="G133" s="174">
        <v>0</v>
      </c>
      <c r="H133" s="174">
        <v>0</v>
      </c>
      <c r="I133" s="174">
        <v>0</v>
      </c>
      <c r="J133" s="175">
        <v>4</v>
      </c>
      <c r="K133" s="97"/>
      <c r="L133" s="97"/>
      <c r="M133" s="97"/>
    </row>
    <row r="134" spans="1:13" x14ac:dyDescent="0.25">
      <c r="A134" s="96"/>
      <c r="B134" s="96"/>
      <c r="C134" s="96"/>
      <c r="D134" s="127"/>
      <c r="E134" s="172" t="s">
        <v>129</v>
      </c>
      <c r="F134" s="173">
        <v>4</v>
      </c>
      <c r="G134" s="174">
        <v>0</v>
      </c>
      <c r="H134" s="174">
        <v>0</v>
      </c>
      <c r="I134" s="174">
        <v>0</v>
      </c>
      <c r="J134" s="175">
        <v>4</v>
      </c>
      <c r="K134" s="97"/>
      <c r="L134" s="97"/>
      <c r="M134" s="97"/>
    </row>
    <row r="135" spans="1:13" x14ac:dyDescent="0.25">
      <c r="A135" s="96"/>
      <c r="B135" s="96"/>
      <c r="C135" s="96"/>
      <c r="D135" s="127"/>
      <c r="E135" s="172" t="s">
        <v>130</v>
      </c>
      <c r="F135" s="173">
        <v>4</v>
      </c>
      <c r="G135" s="174">
        <v>0</v>
      </c>
      <c r="H135" s="174">
        <v>0</v>
      </c>
      <c r="I135" s="174">
        <v>0</v>
      </c>
      <c r="J135" s="175">
        <v>4</v>
      </c>
      <c r="K135" s="97"/>
      <c r="L135" s="97"/>
      <c r="M135" s="97"/>
    </row>
    <row r="136" spans="1:13" x14ac:dyDescent="0.25">
      <c r="A136" s="96"/>
      <c r="B136" s="96"/>
      <c r="C136" s="96"/>
      <c r="D136" s="127"/>
      <c r="E136" s="172" t="s">
        <v>131</v>
      </c>
      <c r="F136" s="173">
        <v>4</v>
      </c>
      <c r="G136" s="174">
        <v>0</v>
      </c>
      <c r="H136" s="174">
        <v>0</v>
      </c>
      <c r="I136" s="174">
        <v>0</v>
      </c>
      <c r="J136" s="175">
        <v>4</v>
      </c>
      <c r="K136" s="97"/>
      <c r="L136" s="97"/>
      <c r="M136" s="97"/>
    </row>
    <row r="137" spans="1:13" x14ac:dyDescent="0.25">
      <c r="A137" s="96"/>
      <c r="B137" s="96"/>
      <c r="C137" s="96"/>
      <c r="D137" s="127"/>
      <c r="E137" s="172" t="s">
        <v>132</v>
      </c>
      <c r="F137" s="173">
        <v>4</v>
      </c>
      <c r="G137" s="174">
        <v>0</v>
      </c>
      <c r="H137" s="174">
        <v>0</v>
      </c>
      <c r="I137" s="174">
        <v>0</v>
      </c>
      <c r="J137" s="175">
        <v>4</v>
      </c>
      <c r="K137" s="97"/>
      <c r="L137" s="97"/>
      <c r="M137" s="97"/>
    </row>
    <row r="138" spans="1:13" x14ac:dyDescent="0.25">
      <c r="A138" s="96"/>
      <c r="B138" s="96"/>
      <c r="C138" s="96"/>
      <c r="D138" s="127"/>
      <c r="E138" s="172" t="s">
        <v>133</v>
      </c>
      <c r="F138" s="173">
        <v>2</v>
      </c>
      <c r="G138" s="174">
        <v>0</v>
      </c>
      <c r="H138" s="174">
        <v>0</v>
      </c>
      <c r="I138" s="174">
        <v>0</v>
      </c>
      <c r="J138" s="175">
        <v>2</v>
      </c>
      <c r="K138" s="97"/>
      <c r="L138" s="97"/>
      <c r="M138" s="97"/>
    </row>
    <row r="139" spans="1:13" x14ac:dyDescent="0.25">
      <c r="A139" s="96"/>
      <c r="B139" s="96"/>
      <c r="C139" s="96"/>
      <c r="D139" s="127"/>
      <c r="E139" s="172" t="s">
        <v>134</v>
      </c>
      <c r="F139" s="173">
        <v>2</v>
      </c>
      <c r="G139" s="174">
        <v>0</v>
      </c>
      <c r="H139" s="174">
        <v>0</v>
      </c>
      <c r="I139" s="174">
        <v>0</v>
      </c>
      <c r="J139" s="175">
        <v>2</v>
      </c>
      <c r="K139" s="97"/>
      <c r="L139" s="97"/>
      <c r="M139" s="97"/>
    </row>
    <row r="140" spans="1:13" x14ac:dyDescent="0.25">
      <c r="A140" s="96"/>
      <c r="B140" s="96"/>
      <c r="C140" s="96"/>
      <c r="D140" s="127"/>
      <c r="E140" s="172" t="s">
        <v>135</v>
      </c>
      <c r="F140" s="173">
        <v>1</v>
      </c>
      <c r="G140" s="174">
        <v>0</v>
      </c>
      <c r="H140" s="174">
        <v>0</v>
      </c>
      <c r="I140" s="174">
        <v>0</v>
      </c>
      <c r="J140" s="175">
        <v>1</v>
      </c>
      <c r="K140" s="97"/>
      <c r="L140" s="97"/>
      <c r="M140" s="97"/>
    </row>
    <row r="141" spans="1:13" x14ac:dyDescent="0.25">
      <c r="A141" s="96"/>
      <c r="B141" s="96"/>
      <c r="C141" s="96"/>
      <c r="D141" s="127"/>
      <c r="E141" s="172" t="s">
        <v>136</v>
      </c>
      <c r="F141" s="173">
        <v>6</v>
      </c>
      <c r="G141" s="174">
        <v>0</v>
      </c>
      <c r="H141" s="174">
        <v>0</v>
      </c>
      <c r="I141" s="174">
        <v>0</v>
      </c>
      <c r="J141" s="175">
        <v>6</v>
      </c>
      <c r="K141" s="97"/>
      <c r="L141" s="97"/>
      <c r="M141" s="97"/>
    </row>
    <row r="142" spans="1:13" x14ac:dyDescent="0.25">
      <c r="A142" s="96"/>
      <c r="B142" s="96"/>
      <c r="C142" s="96"/>
      <c r="D142" s="127"/>
      <c r="E142" s="172" t="s">
        <v>137</v>
      </c>
      <c r="F142" s="173"/>
      <c r="G142" s="174"/>
      <c r="H142" s="174"/>
      <c r="I142" s="174"/>
      <c r="J142" s="175">
        <v>0</v>
      </c>
      <c r="K142" s="97"/>
      <c r="L142" s="97"/>
      <c r="M142" s="97"/>
    </row>
    <row r="143" spans="1:13" x14ac:dyDescent="0.25">
      <c r="A143" s="96"/>
      <c r="B143" s="96"/>
      <c r="C143" s="96"/>
      <c r="D143" s="127"/>
      <c r="E143" s="172" t="s">
        <v>138</v>
      </c>
      <c r="F143" s="173">
        <v>3</v>
      </c>
      <c r="G143" s="174">
        <v>0</v>
      </c>
      <c r="H143" s="174">
        <v>0</v>
      </c>
      <c r="I143" s="174">
        <v>0</v>
      </c>
      <c r="J143" s="175">
        <v>3</v>
      </c>
      <c r="K143" s="97"/>
      <c r="L143" s="97"/>
      <c r="M143" s="97"/>
    </row>
    <row r="144" spans="1:13" x14ac:dyDescent="0.25">
      <c r="A144" s="96"/>
      <c r="B144" s="96"/>
      <c r="C144" s="96"/>
      <c r="D144" s="127"/>
      <c r="E144" s="172" t="s">
        <v>139</v>
      </c>
      <c r="F144" s="173">
        <v>4</v>
      </c>
      <c r="G144" s="174">
        <v>0</v>
      </c>
      <c r="H144" s="174">
        <v>0</v>
      </c>
      <c r="I144" s="174">
        <v>0</v>
      </c>
      <c r="J144" s="175">
        <v>4</v>
      </c>
      <c r="K144" s="97"/>
      <c r="L144" s="97"/>
      <c r="M144" s="97"/>
    </row>
    <row r="145" spans="1:13" x14ac:dyDescent="0.25">
      <c r="A145" s="96"/>
      <c r="B145" s="96"/>
      <c r="C145" s="96"/>
      <c r="D145" s="127"/>
      <c r="E145" s="172" t="s">
        <v>140</v>
      </c>
      <c r="F145" s="173">
        <v>4</v>
      </c>
      <c r="G145" s="174">
        <v>0</v>
      </c>
      <c r="H145" s="174">
        <v>0</v>
      </c>
      <c r="I145" s="174">
        <v>0</v>
      </c>
      <c r="J145" s="175">
        <v>4</v>
      </c>
      <c r="K145" s="97"/>
      <c r="L145" s="97"/>
      <c r="M145" s="97"/>
    </row>
    <row r="146" spans="1:13" x14ac:dyDescent="0.25">
      <c r="A146" s="105"/>
      <c r="B146" s="105"/>
      <c r="C146" s="105"/>
      <c r="D146" s="128"/>
      <c r="E146" s="177" t="s">
        <v>141</v>
      </c>
      <c r="F146" s="178">
        <v>1</v>
      </c>
      <c r="G146" s="179">
        <v>0</v>
      </c>
      <c r="H146" s="179">
        <v>0</v>
      </c>
      <c r="I146" s="179">
        <v>0</v>
      </c>
      <c r="J146" s="180">
        <v>1</v>
      </c>
      <c r="K146" s="99"/>
      <c r="L146" s="99"/>
      <c r="M146" s="99"/>
    </row>
    <row r="147" spans="1:13" x14ac:dyDescent="0.25">
      <c r="A147" s="115" t="s">
        <v>161</v>
      </c>
      <c r="B147" s="93" t="s">
        <v>14</v>
      </c>
      <c r="C147" s="172" t="s">
        <v>158</v>
      </c>
      <c r="D147" s="153" t="s">
        <v>159</v>
      </c>
      <c r="E147" s="154"/>
      <c r="F147" s="154"/>
      <c r="G147" s="154"/>
      <c r="H147" s="154"/>
      <c r="I147" s="154"/>
      <c r="J147" s="155"/>
      <c r="K147" s="94">
        <f>SUM(J149:J165)</f>
        <v>338.83999999999992</v>
      </c>
      <c r="L147" s="112"/>
      <c r="M147" s="95">
        <f>+ROUND(TRUNC(K147,2)*TRUNC(L147,2),2)</f>
        <v>0</v>
      </c>
    </row>
    <row r="148" spans="1:13" ht="90" customHeight="1" x14ac:dyDescent="0.25">
      <c r="A148" s="96"/>
      <c r="B148" s="96"/>
      <c r="C148" s="96"/>
      <c r="D148" s="159" t="s">
        <v>160</v>
      </c>
      <c r="E148" s="160"/>
      <c r="F148" s="162"/>
      <c r="G148" s="162"/>
      <c r="H148" s="162"/>
      <c r="I148" s="162"/>
      <c r="J148" s="161"/>
      <c r="K148" s="97"/>
      <c r="L148" s="97"/>
      <c r="M148" s="97"/>
    </row>
    <row r="149" spans="1:13" x14ac:dyDescent="0.25">
      <c r="A149" s="96"/>
      <c r="B149" s="96"/>
      <c r="C149" s="96"/>
      <c r="D149" s="127"/>
      <c r="E149" s="172" t="s">
        <v>125</v>
      </c>
      <c r="F149" s="173"/>
      <c r="G149" s="174"/>
      <c r="H149" s="174"/>
      <c r="I149" s="174"/>
      <c r="J149" s="175">
        <v>0</v>
      </c>
      <c r="K149" s="97"/>
      <c r="L149" s="97"/>
      <c r="M149" s="97"/>
    </row>
    <row r="150" spans="1:13" x14ac:dyDescent="0.25">
      <c r="A150" s="96"/>
      <c r="B150" s="96"/>
      <c r="C150" s="96"/>
      <c r="D150" s="127"/>
      <c r="E150" s="172" t="s">
        <v>126</v>
      </c>
      <c r="F150" s="173">
        <v>88.19</v>
      </c>
      <c r="G150" s="174">
        <v>0</v>
      </c>
      <c r="H150" s="174">
        <v>0</v>
      </c>
      <c r="I150" s="174">
        <v>0</v>
      </c>
      <c r="J150" s="175">
        <v>88.19</v>
      </c>
      <c r="K150" s="97"/>
      <c r="L150" s="97"/>
      <c r="M150" s="97"/>
    </row>
    <row r="151" spans="1:13" x14ac:dyDescent="0.25">
      <c r="A151" s="96"/>
      <c r="B151" s="96"/>
      <c r="C151" s="96"/>
      <c r="D151" s="127"/>
      <c r="E151" s="172" t="s">
        <v>127</v>
      </c>
      <c r="F151" s="173">
        <v>51.65</v>
      </c>
      <c r="G151" s="174">
        <v>0</v>
      </c>
      <c r="H151" s="174">
        <v>0</v>
      </c>
      <c r="I151" s="174">
        <v>0</v>
      </c>
      <c r="J151" s="175">
        <v>51.65</v>
      </c>
      <c r="K151" s="97"/>
      <c r="L151" s="97"/>
      <c r="M151" s="97"/>
    </row>
    <row r="152" spans="1:13" x14ac:dyDescent="0.25">
      <c r="A152" s="96"/>
      <c r="B152" s="96"/>
      <c r="C152" s="96"/>
      <c r="D152" s="127"/>
      <c r="E152" s="172" t="s">
        <v>128</v>
      </c>
      <c r="F152" s="173">
        <v>7.2</v>
      </c>
      <c r="G152" s="174">
        <v>0</v>
      </c>
      <c r="H152" s="174">
        <v>0</v>
      </c>
      <c r="I152" s="174">
        <v>0</v>
      </c>
      <c r="J152" s="175">
        <v>7.2</v>
      </c>
      <c r="K152" s="97"/>
      <c r="L152" s="97"/>
      <c r="M152" s="97"/>
    </row>
    <row r="153" spans="1:13" x14ac:dyDescent="0.25">
      <c r="A153" s="96"/>
      <c r="B153" s="96"/>
      <c r="C153" s="96"/>
      <c r="D153" s="127"/>
      <c r="E153" s="172" t="s">
        <v>129</v>
      </c>
      <c r="F153" s="173">
        <v>7.2</v>
      </c>
      <c r="G153" s="174">
        <v>0</v>
      </c>
      <c r="H153" s="174">
        <v>0</v>
      </c>
      <c r="I153" s="174">
        <v>0</v>
      </c>
      <c r="J153" s="175">
        <v>7.2</v>
      </c>
      <c r="K153" s="97"/>
      <c r="L153" s="97"/>
      <c r="M153" s="97"/>
    </row>
    <row r="154" spans="1:13" x14ac:dyDescent="0.25">
      <c r="A154" s="96"/>
      <c r="B154" s="96"/>
      <c r="C154" s="96"/>
      <c r="D154" s="127"/>
      <c r="E154" s="172" t="s">
        <v>130</v>
      </c>
      <c r="F154" s="173">
        <v>7.2</v>
      </c>
      <c r="G154" s="174">
        <v>0</v>
      </c>
      <c r="H154" s="174">
        <v>0</v>
      </c>
      <c r="I154" s="174">
        <v>0</v>
      </c>
      <c r="J154" s="175">
        <v>7.2</v>
      </c>
      <c r="K154" s="97"/>
      <c r="L154" s="97"/>
      <c r="M154" s="97"/>
    </row>
    <row r="155" spans="1:13" x14ac:dyDescent="0.25">
      <c r="A155" s="96"/>
      <c r="B155" s="96"/>
      <c r="C155" s="96"/>
      <c r="D155" s="127"/>
      <c r="E155" s="172" t="s">
        <v>131</v>
      </c>
      <c r="F155" s="173">
        <v>7.2</v>
      </c>
      <c r="G155" s="174">
        <v>0</v>
      </c>
      <c r="H155" s="174">
        <v>0</v>
      </c>
      <c r="I155" s="174">
        <v>0</v>
      </c>
      <c r="J155" s="175">
        <v>7.2</v>
      </c>
      <c r="K155" s="97"/>
      <c r="L155" s="97"/>
      <c r="M155" s="97"/>
    </row>
    <row r="156" spans="1:13" x14ac:dyDescent="0.25">
      <c r="A156" s="96"/>
      <c r="B156" s="96"/>
      <c r="C156" s="96"/>
      <c r="D156" s="127"/>
      <c r="E156" s="172" t="s">
        <v>132</v>
      </c>
      <c r="F156" s="173">
        <v>52</v>
      </c>
      <c r="G156" s="174">
        <v>0</v>
      </c>
      <c r="H156" s="174">
        <v>0</v>
      </c>
      <c r="I156" s="174">
        <v>0</v>
      </c>
      <c r="J156" s="175">
        <v>52</v>
      </c>
      <c r="K156" s="97"/>
      <c r="L156" s="97"/>
      <c r="M156" s="97"/>
    </row>
    <row r="157" spans="1:13" x14ac:dyDescent="0.25">
      <c r="A157" s="96"/>
      <c r="B157" s="96"/>
      <c r="C157" s="96"/>
      <c r="D157" s="127"/>
      <c r="E157" s="172" t="s">
        <v>133</v>
      </c>
      <c r="F157" s="173"/>
      <c r="G157" s="174"/>
      <c r="H157" s="174"/>
      <c r="I157" s="174"/>
      <c r="J157" s="175">
        <v>0</v>
      </c>
      <c r="K157" s="97"/>
      <c r="L157" s="97"/>
      <c r="M157" s="97"/>
    </row>
    <row r="158" spans="1:13" x14ac:dyDescent="0.25">
      <c r="A158" s="96"/>
      <c r="B158" s="96"/>
      <c r="C158" s="96"/>
      <c r="D158" s="127"/>
      <c r="E158" s="172" t="s">
        <v>134</v>
      </c>
      <c r="F158" s="173">
        <v>44.3</v>
      </c>
      <c r="G158" s="174">
        <v>0</v>
      </c>
      <c r="H158" s="174">
        <v>0</v>
      </c>
      <c r="I158" s="174">
        <v>0</v>
      </c>
      <c r="J158" s="175">
        <v>44.3</v>
      </c>
      <c r="K158" s="97"/>
      <c r="L158" s="97"/>
      <c r="M158" s="97"/>
    </row>
    <row r="159" spans="1:13" x14ac:dyDescent="0.25">
      <c r="A159" s="96"/>
      <c r="B159" s="96"/>
      <c r="C159" s="96"/>
      <c r="D159" s="127"/>
      <c r="E159" s="172" t="s">
        <v>135</v>
      </c>
      <c r="F159" s="173"/>
      <c r="G159" s="174"/>
      <c r="H159" s="174"/>
      <c r="I159" s="174"/>
      <c r="J159" s="175">
        <v>0</v>
      </c>
      <c r="K159" s="97"/>
      <c r="L159" s="97"/>
      <c r="M159" s="97"/>
    </row>
    <row r="160" spans="1:13" x14ac:dyDescent="0.25">
      <c r="A160" s="96"/>
      <c r="B160" s="96"/>
      <c r="C160" s="96"/>
      <c r="D160" s="127"/>
      <c r="E160" s="172" t="s">
        <v>136</v>
      </c>
      <c r="F160" s="173"/>
      <c r="G160" s="174"/>
      <c r="H160" s="174"/>
      <c r="I160" s="174"/>
      <c r="J160" s="175">
        <v>0</v>
      </c>
      <c r="K160" s="97"/>
      <c r="L160" s="97"/>
      <c r="M160" s="97"/>
    </row>
    <row r="161" spans="1:13" x14ac:dyDescent="0.25">
      <c r="A161" s="96"/>
      <c r="B161" s="96"/>
      <c r="C161" s="96"/>
      <c r="D161" s="127"/>
      <c r="E161" s="172" t="s">
        <v>137</v>
      </c>
      <c r="F161" s="173"/>
      <c r="G161" s="174"/>
      <c r="H161" s="174"/>
      <c r="I161" s="174"/>
      <c r="J161" s="175">
        <v>0</v>
      </c>
      <c r="K161" s="97"/>
      <c r="L161" s="97"/>
      <c r="M161" s="97"/>
    </row>
    <row r="162" spans="1:13" x14ac:dyDescent="0.25">
      <c r="A162" s="96"/>
      <c r="B162" s="96"/>
      <c r="C162" s="96"/>
      <c r="D162" s="127"/>
      <c r="E162" s="172" t="s">
        <v>138</v>
      </c>
      <c r="F162" s="173"/>
      <c r="G162" s="174"/>
      <c r="H162" s="174"/>
      <c r="I162" s="174"/>
      <c r="J162" s="175">
        <v>0</v>
      </c>
      <c r="K162" s="97"/>
      <c r="L162" s="97"/>
      <c r="M162" s="97"/>
    </row>
    <row r="163" spans="1:13" x14ac:dyDescent="0.25">
      <c r="A163" s="96"/>
      <c r="B163" s="96"/>
      <c r="C163" s="96"/>
      <c r="D163" s="127"/>
      <c r="E163" s="172" t="s">
        <v>139</v>
      </c>
      <c r="F163" s="173">
        <v>73.900000000000006</v>
      </c>
      <c r="G163" s="174">
        <v>0</v>
      </c>
      <c r="H163" s="174">
        <v>0</v>
      </c>
      <c r="I163" s="174">
        <v>0</v>
      </c>
      <c r="J163" s="175">
        <v>73.900000000000006</v>
      </c>
      <c r="K163" s="97"/>
      <c r="L163" s="97"/>
      <c r="M163" s="97"/>
    </row>
    <row r="164" spans="1:13" x14ac:dyDescent="0.25">
      <c r="A164" s="96"/>
      <c r="B164" s="96"/>
      <c r="C164" s="96"/>
      <c r="D164" s="127"/>
      <c r="E164" s="172" t="s">
        <v>140</v>
      </c>
      <c r="F164" s="173"/>
      <c r="G164" s="174"/>
      <c r="H164" s="174"/>
      <c r="I164" s="174"/>
      <c r="J164" s="175">
        <v>0</v>
      </c>
      <c r="K164" s="97"/>
      <c r="L164" s="97"/>
      <c r="M164" s="97"/>
    </row>
    <row r="165" spans="1:13" ht="15.75" customHeight="1" x14ac:dyDescent="0.25">
      <c r="A165" s="105"/>
      <c r="B165" s="105"/>
      <c r="C165" s="105"/>
      <c r="D165" s="128"/>
      <c r="E165" s="177" t="s">
        <v>141</v>
      </c>
      <c r="F165" s="178"/>
      <c r="G165" s="179"/>
      <c r="H165" s="179"/>
      <c r="I165" s="179"/>
      <c r="J165" s="180">
        <v>0</v>
      </c>
      <c r="K165" s="99"/>
      <c r="L165" s="99"/>
      <c r="M165" s="99"/>
    </row>
    <row r="166" spans="1:13" x14ac:dyDescent="0.25">
      <c r="A166" s="115" t="s">
        <v>165</v>
      </c>
      <c r="B166" s="93" t="s">
        <v>14</v>
      </c>
      <c r="C166" s="172" t="s">
        <v>162</v>
      </c>
      <c r="D166" s="153" t="s">
        <v>163</v>
      </c>
      <c r="E166" s="154"/>
      <c r="F166" s="154"/>
      <c r="G166" s="154"/>
      <c r="H166" s="154"/>
      <c r="I166" s="154"/>
      <c r="J166" s="155"/>
      <c r="K166" s="94">
        <f>SUM(J168:J184)</f>
        <v>53</v>
      </c>
      <c r="L166" s="112"/>
      <c r="M166" s="95">
        <f>+ROUND(TRUNC(K166,2)*TRUNC(L166,2),2)</f>
        <v>0</v>
      </c>
    </row>
    <row r="167" spans="1:13" ht="114" customHeight="1" x14ac:dyDescent="0.25">
      <c r="A167" s="96"/>
      <c r="B167" s="96"/>
      <c r="C167" s="96"/>
      <c r="D167" s="159" t="s">
        <v>164</v>
      </c>
      <c r="E167" s="160"/>
      <c r="F167" s="162"/>
      <c r="G167" s="162"/>
      <c r="H167" s="162"/>
      <c r="I167" s="162"/>
      <c r="J167" s="161"/>
      <c r="K167" s="97"/>
      <c r="L167" s="97"/>
      <c r="M167" s="97"/>
    </row>
    <row r="168" spans="1:13" x14ac:dyDescent="0.25">
      <c r="A168" s="96"/>
      <c r="B168" s="96"/>
      <c r="C168" s="96"/>
      <c r="D168" s="127"/>
      <c r="E168" s="172" t="s">
        <v>125</v>
      </c>
      <c r="F168" s="173"/>
      <c r="G168" s="174"/>
      <c r="H168" s="174"/>
      <c r="I168" s="174"/>
      <c r="J168" s="175">
        <v>0</v>
      </c>
      <c r="K168" s="97"/>
      <c r="L168" s="97"/>
      <c r="M168" s="97"/>
    </row>
    <row r="169" spans="1:13" x14ac:dyDescent="0.25">
      <c r="A169" s="96"/>
      <c r="B169" s="96"/>
      <c r="C169" s="96"/>
      <c r="D169" s="127"/>
      <c r="E169" s="172" t="s">
        <v>126</v>
      </c>
      <c r="F169" s="173">
        <v>4</v>
      </c>
      <c r="G169" s="174">
        <v>0</v>
      </c>
      <c r="H169" s="174">
        <v>0</v>
      </c>
      <c r="I169" s="174">
        <v>0</v>
      </c>
      <c r="J169" s="175">
        <v>4</v>
      </c>
      <c r="K169" s="97"/>
      <c r="L169" s="97"/>
      <c r="M169" s="97"/>
    </row>
    <row r="170" spans="1:13" x14ac:dyDescent="0.25">
      <c r="A170" s="96"/>
      <c r="B170" s="96"/>
      <c r="C170" s="96"/>
      <c r="D170" s="127"/>
      <c r="E170" s="172" t="s">
        <v>127</v>
      </c>
      <c r="F170" s="173">
        <v>4</v>
      </c>
      <c r="G170" s="174">
        <v>0</v>
      </c>
      <c r="H170" s="174">
        <v>0</v>
      </c>
      <c r="I170" s="174">
        <v>0</v>
      </c>
      <c r="J170" s="175">
        <v>4</v>
      </c>
      <c r="K170" s="97"/>
      <c r="L170" s="97"/>
      <c r="M170" s="97"/>
    </row>
    <row r="171" spans="1:13" x14ac:dyDescent="0.25">
      <c r="A171" s="96"/>
      <c r="B171" s="96"/>
      <c r="C171" s="96"/>
      <c r="D171" s="127"/>
      <c r="E171" s="172" t="s">
        <v>128</v>
      </c>
      <c r="F171" s="173">
        <v>5</v>
      </c>
      <c r="G171" s="174">
        <v>0</v>
      </c>
      <c r="H171" s="174">
        <v>0</v>
      </c>
      <c r="I171" s="174">
        <v>0</v>
      </c>
      <c r="J171" s="175">
        <v>5</v>
      </c>
      <c r="K171" s="97"/>
      <c r="L171" s="97"/>
      <c r="M171" s="97"/>
    </row>
    <row r="172" spans="1:13" x14ac:dyDescent="0.25">
      <c r="A172" s="96"/>
      <c r="B172" s="96"/>
      <c r="C172" s="96"/>
      <c r="D172" s="127"/>
      <c r="E172" s="172" t="s">
        <v>129</v>
      </c>
      <c r="F172" s="173">
        <v>4</v>
      </c>
      <c r="G172" s="174">
        <v>0</v>
      </c>
      <c r="H172" s="174">
        <v>0</v>
      </c>
      <c r="I172" s="174">
        <v>0</v>
      </c>
      <c r="J172" s="175">
        <v>4</v>
      </c>
      <c r="K172" s="97"/>
      <c r="L172" s="97"/>
      <c r="M172" s="97"/>
    </row>
    <row r="173" spans="1:13" x14ac:dyDescent="0.25">
      <c r="A173" s="96"/>
      <c r="B173" s="96"/>
      <c r="C173" s="96"/>
      <c r="D173" s="127"/>
      <c r="E173" s="172" t="s">
        <v>130</v>
      </c>
      <c r="F173" s="173">
        <v>5</v>
      </c>
      <c r="G173" s="174">
        <v>0</v>
      </c>
      <c r="H173" s="174">
        <v>0</v>
      </c>
      <c r="I173" s="174">
        <v>0</v>
      </c>
      <c r="J173" s="175">
        <v>5</v>
      </c>
      <c r="K173" s="97"/>
      <c r="L173" s="97"/>
      <c r="M173" s="97"/>
    </row>
    <row r="174" spans="1:13" x14ac:dyDescent="0.25">
      <c r="A174" s="96"/>
      <c r="B174" s="96"/>
      <c r="C174" s="96"/>
      <c r="D174" s="127"/>
      <c r="E174" s="172" t="s">
        <v>131</v>
      </c>
      <c r="F174" s="173">
        <v>4</v>
      </c>
      <c r="G174" s="174">
        <v>0</v>
      </c>
      <c r="H174" s="174">
        <v>0</v>
      </c>
      <c r="I174" s="174">
        <v>0</v>
      </c>
      <c r="J174" s="175">
        <v>4</v>
      </c>
      <c r="K174" s="97"/>
      <c r="L174" s="97"/>
      <c r="M174" s="97"/>
    </row>
    <row r="175" spans="1:13" x14ac:dyDescent="0.25">
      <c r="A175" s="96"/>
      <c r="B175" s="96"/>
      <c r="C175" s="96"/>
      <c r="D175" s="127"/>
      <c r="E175" s="172" t="s">
        <v>132</v>
      </c>
      <c r="F175" s="173">
        <v>4</v>
      </c>
      <c r="G175" s="174">
        <v>0</v>
      </c>
      <c r="H175" s="174">
        <v>0</v>
      </c>
      <c r="I175" s="174">
        <v>0</v>
      </c>
      <c r="J175" s="175">
        <v>4</v>
      </c>
      <c r="K175" s="97"/>
      <c r="L175" s="97"/>
      <c r="M175" s="97"/>
    </row>
    <row r="176" spans="1:13" x14ac:dyDescent="0.25">
      <c r="A176" s="96"/>
      <c r="B176" s="96"/>
      <c r="C176" s="96"/>
      <c r="D176" s="127"/>
      <c r="E176" s="172" t="s">
        <v>133</v>
      </c>
      <c r="F176" s="173">
        <v>2</v>
      </c>
      <c r="G176" s="174">
        <v>0</v>
      </c>
      <c r="H176" s="174">
        <v>0</v>
      </c>
      <c r="I176" s="174">
        <v>0</v>
      </c>
      <c r="J176" s="175">
        <v>2</v>
      </c>
      <c r="K176" s="97"/>
      <c r="L176" s="97"/>
      <c r="M176" s="97"/>
    </row>
    <row r="177" spans="1:13" x14ac:dyDescent="0.25">
      <c r="A177" s="96"/>
      <c r="B177" s="96"/>
      <c r="C177" s="96"/>
      <c r="D177" s="127"/>
      <c r="E177" s="172" t="s">
        <v>134</v>
      </c>
      <c r="F177" s="173">
        <v>2</v>
      </c>
      <c r="G177" s="174">
        <v>0</v>
      </c>
      <c r="H177" s="174">
        <v>0</v>
      </c>
      <c r="I177" s="174">
        <v>0</v>
      </c>
      <c r="J177" s="175">
        <v>2</v>
      </c>
      <c r="K177" s="97"/>
      <c r="L177" s="97"/>
      <c r="M177" s="97"/>
    </row>
    <row r="178" spans="1:13" x14ac:dyDescent="0.25">
      <c r="A178" s="96"/>
      <c r="B178" s="96"/>
      <c r="C178" s="96"/>
      <c r="D178" s="127"/>
      <c r="E178" s="172" t="s">
        <v>135</v>
      </c>
      <c r="F178" s="173">
        <v>1</v>
      </c>
      <c r="G178" s="174">
        <v>0</v>
      </c>
      <c r="H178" s="174">
        <v>0</v>
      </c>
      <c r="I178" s="174">
        <v>0</v>
      </c>
      <c r="J178" s="175">
        <v>1</v>
      </c>
      <c r="K178" s="97"/>
      <c r="L178" s="97"/>
      <c r="M178" s="97"/>
    </row>
    <row r="179" spans="1:13" x14ac:dyDescent="0.25">
      <c r="A179" s="96"/>
      <c r="B179" s="96"/>
      <c r="C179" s="96"/>
      <c r="D179" s="127"/>
      <c r="E179" s="172" t="s">
        <v>136</v>
      </c>
      <c r="F179" s="173">
        <v>6</v>
      </c>
      <c r="G179" s="174">
        <v>0</v>
      </c>
      <c r="H179" s="174">
        <v>0</v>
      </c>
      <c r="I179" s="174">
        <v>0</v>
      </c>
      <c r="J179" s="175">
        <v>6</v>
      </c>
      <c r="K179" s="97"/>
      <c r="L179" s="97"/>
      <c r="M179" s="97"/>
    </row>
    <row r="180" spans="1:13" x14ac:dyDescent="0.25">
      <c r="A180" s="96"/>
      <c r="B180" s="96"/>
      <c r="C180" s="96"/>
      <c r="D180" s="127"/>
      <c r="E180" s="172" t="s">
        <v>137</v>
      </c>
      <c r="F180" s="173"/>
      <c r="G180" s="174"/>
      <c r="H180" s="174"/>
      <c r="I180" s="174"/>
      <c r="J180" s="175">
        <v>0</v>
      </c>
      <c r="K180" s="97"/>
      <c r="L180" s="97"/>
      <c r="M180" s="97"/>
    </row>
    <row r="181" spans="1:13" x14ac:dyDescent="0.25">
      <c r="A181" s="96"/>
      <c r="B181" s="96"/>
      <c r="C181" s="96"/>
      <c r="D181" s="127"/>
      <c r="E181" s="172" t="s">
        <v>138</v>
      </c>
      <c r="F181" s="173">
        <v>3</v>
      </c>
      <c r="G181" s="174">
        <v>0</v>
      </c>
      <c r="H181" s="174">
        <v>0</v>
      </c>
      <c r="I181" s="174">
        <v>0</v>
      </c>
      <c r="J181" s="175">
        <v>3</v>
      </c>
      <c r="K181" s="97"/>
      <c r="L181" s="97"/>
      <c r="M181" s="97"/>
    </row>
    <row r="182" spans="1:13" x14ac:dyDescent="0.25">
      <c r="A182" s="96"/>
      <c r="B182" s="96"/>
      <c r="C182" s="96"/>
      <c r="D182" s="127"/>
      <c r="E182" s="172" t="s">
        <v>139</v>
      </c>
      <c r="F182" s="173">
        <v>4</v>
      </c>
      <c r="G182" s="174">
        <v>0</v>
      </c>
      <c r="H182" s="174">
        <v>0</v>
      </c>
      <c r="I182" s="174">
        <v>0</v>
      </c>
      <c r="J182" s="175">
        <v>4</v>
      </c>
      <c r="K182" s="97"/>
      <c r="L182" s="97"/>
      <c r="M182" s="97"/>
    </row>
    <row r="183" spans="1:13" x14ac:dyDescent="0.25">
      <c r="A183" s="96"/>
      <c r="B183" s="96"/>
      <c r="C183" s="96"/>
      <c r="D183" s="127"/>
      <c r="E183" s="172" t="s">
        <v>140</v>
      </c>
      <c r="F183" s="173">
        <v>4</v>
      </c>
      <c r="G183" s="174">
        <v>0</v>
      </c>
      <c r="H183" s="174">
        <v>0</v>
      </c>
      <c r="I183" s="174">
        <v>0</v>
      </c>
      <c r="J183" s="175">
        <v>4</v>
      </c>
      <c r="K183" s="97"/>
      <c r="L183" s="97"/>
      <c r="M183" s="97"/>
    </row>
    <row r="184" spans="1:13" x14ac:dyDescent="0.25">
      <c r="A184" s="105"/>
      <c r="B184" s="105"/>
      <c r="C184" s="105"/>
      <c r="D184" s="128"/>
      <c r="E184" s="177" t="s">
        <v>141</v>
      </c>
      <c r="F184" s="178">
        <v>1</v>
      </c>
      <c r="G184" s="179">
        <v>0</v>
      </c>
      <c r="H184" s="179">
        <v>0</v>
      </c>
      <c r="I184" s="179">
        <v>0</v>
      </c>
      <c r="J184" s="180">
        <v>1</v>
      </c>
      <c r="K184" s="99"/>
      <c r="L184" s="99"/>
      <c r="M184" s="99"/>
    </row>
    <row r="185" spans="1:13" x14ac:dyDescent="0.25">
      <c r="A185" s="115" t="s">
        <v>168</v>
      </c>
      <c r="B185" s="93" t="s">
        <v>14</v>
      </c>
      <c r="C185" s="172" t="s">
        <v>162</v>
      </c>
      <c r="D185" s="153" t="s">
        <v>166</v>
      </c>
      <c r="E185" s="154"/>
      <c r="F185" s="154"/>
      <c r="G185" s="154"/>
      <c r="H185" s="154"/>
      <c r="I185" s="154"/>
      <c r="J185" s="155"/>
      <c r="K185" s="94">
        <f>SUM(J187:J203)</f>
        <v>352.6</v>
      </c>
      <c r="L185" s="112"/>
      <c r="M185" s="95">
        <f>+ROUND(TRUNC(K185,2)*TRUNC(L185,2),2)</f>
        <v>0</v>
      </c>
    </row>
    <row r="186" spans="1:13" ht="89.25" customHeight="1" x14ac:dyDescent="0.25">
      <c r="A186" s="96"/>
      <c r="B186" s="96"/>
      <c r="C186" s="96"/>
      <c r="D186" s="159" t="s">
        <v>167</v>
      </c>
      <c r="E186" s="160"/>
      <c r="F186" s="162"/>
      <c r="G186" s="162"/>
      <c r="H186" s="162"/>
      <c r="I186" s="162"/>
      <c r="J186" s="161"/>
      <c r="K186" s="97"/>
      <c r="L186" s="97"/>
      <c r="M186" s="97"/>
    </row>
    <row r="187" spans="1:13" x14ac:dyDescent="0.25">
      <c r="A187" s="96"/>
      <c r="B187" s="96"/>
      <c r="C187" s="96"/>
      <c r="D187" s="127"/>
      <c r="E187" s="172" t="s">
        <v>125</v>
      </c>
      <c r="F187" s="173"/>
      <c r="G187" s="174"/>
      <c r="H187" s="174"/>
      <c r="I187" s="174"/>
      <c r="J187" s="175">
        <v>0</v>
      </c>
      <c r="K187" s="97"/>
      <c r="L187" s="97"/>
      <c r="M187" s="97"/>
    </row>
    <row r="188" spans="1:13" x14ac:dyDescent="0.25">
      <c r="A188" s="96"/>
      <c r="B188" s="96"/>
      <c r="C188" s="96"/>
      <c r="D188" s="127"/>
      <c r="E188" s="172" t="s">
        <v>126</v>
      </c>
      <c r="F188" s="173">
        <v>0</v>
      </c>
      <c r="G188" s="174">
        <v>118</v>
      </c>
      <c r="H188" s="174">
        <v>0</v>
      </c>
      <c r="I188" s="174">
        <v>0</v>
      </c>
      <c r="J188" s="175">
        <v>118</v>
      </c>
      <c r="K188" s="97"/>
      <c r="L188" s="97"/>
      <c r="M188" s="97"/>
    </row>
    <row r="189" spans="1:13" x14ac:dyDescent="0.25">
      <c r="A189" s="96"/>
      <c r="B189" s="96"/>
      <c r="C189" s="96"/>
      <c r="D189" s="127"/>
      <c r="E189" s="172" t="s">
        <v>127</v>
      </c>
      <c r="F189" s="173">
        <v>0</v>
      </c>
      <c r="G189" s="174">
        <v>51.05</v>
      </c>
      <c r="H189" s="174">
        <v>0</v>
      </c>
      <c r="I189" s="174">
        <v>0</v>
      </c>
      <c r="J189" s="175">
        <v>51.05</v>
      </c>
      <c r="K189" s="97"/>
      <c r="L189" s="97"/>
      <c r="M189" s="97"/>
    </row>
    <row r="190" spans="1:13" x14ac:dyDescent="0.25">
      <c r="A190" s="96"/>
      <c r="B190" s="96"/>
      <c r="C190" s="96"/>
      <c r="D190" s="127"/>
      <c r="E190" s="172" t="s">
        <v>128</v>
      </c>
      <c r="F190" s="173">
        <v>0</v>
      </c>
      <c r="G190" s="174">
        <v>4.2</v>
      </c>
      <c r="H190" s="174">
        <v>0</v>
      </c>
      <c r="I190" s="174">
        <v>0</v>
      </c>
      <c r="J190" s="175">
        <v>4.2</v>
      </c>
      <c r="K190" s="97"/>
      <c r="L190" s="97"/>
      <c r="M190" s="97"/>
    </row>
    <row r="191" spans="1:13" x14ac:dyDescent="0.25">
      <c r="A191" s="96"/>
      <c r="B191" s="96"/>
      <c r="C191" s="96"/>
      <c r="D191" s="127"/>
      <c r="E191" s="172" t="s">
        <v>129</v>
      </c>
      <c r="F191" s="173">
        <v>0</v>
      </c>
      <c r="G191" s="174">
        <v>4.2</v>
      </c>
      <c r="H191" s="174">
        <v>0</v>
      </c>
      <c r="I191" s="174">
        <v>0</v>
      </c>
      <c r="J191" s="175">
        <v>4.2</v>
      </c>
      <c r="K191" s="97"/>
      <c r="L191" s="97"/>
      <c r="M191" s="97"/>
    </row>
    <row r="192" spans="1:13" x14ac:dyDescent="0.25">
      <c r="A192" s="96"/>
      <c r="B192" s="96"/>
      <c r="C192" s="96"/>
      <c r="D192" s="127"/>
      <c r="E192" s="172" t="s">
        <v>130</v>
      </c>
      <c r="F192" s="173">
        <v>0</v>
      </c>
      <c r="G192" s="174">
        <v>4.2</v>
      </c>
      <c r="H192" s="174">
        <v>0</v>
      </c>
      <c r="I192" s="174">
        <v>0</v>
      </c>
      <c r="J192" s="175">
        <v>4.2</v>
      </c>
      <c r="K192" s="97"/>
      <c r="L192" s="97"/>
      <c r="M192" s="97"/>
    </row>
    <row r="193" spans="1:13" x14ac:dyDescent="0.25">
      <c r="A193" s="96"/>
      <c r="B193" s="96"/>
      <c r="C193" s="96"/>
      <c r="D193" s="127"/>
      <c r="E193" s="172" t="s">
        <v>131</v>
      </c>
      <c r="F193" s="173">
        <v>0</v>
      </c>
      <c r="G193" s="174">
        <v>4.2</v>
      </c>
      <c r="H193" s="174">
        <v>0</v>
      </c>
      <c r="I193" s="174">
        <v>0</v>
      </c>
      <c r="J193" s="175">
        <v>4.2</v>
      </c>
      <c r="K193" s="97"/>
      <c r="L193" s="97"/>
      <c r="M193" s="97"/>
    </row>
    <row r="194" spans="1:13" x14ac:dyDescent="0.25">
      <c r="A194" s="96"/>
      <c r="B194" s="96"/>
      <c r="C194" s="96"/>
      <c r="D194" s="127"/>
      <c r="E194" s="172" t="s">
        <v>132</v>
      </c>
      <c r="F194" s="173">
        <v>0</v>
      </c>
      <c r="G194" s="174">
        <v>48.55</v>
      </c>
      <c r="H194" s="174">
        <v>0</v>
      </c>
      <c r="I194" s="174">
        <v>0</v>
      </c>
      <c r="J194" s="175">
        <v>48.55</v>
      </c>
      <c r="K194" s="97"/>
      <c r="L194" s="97"/>
      <c r="M194" s="97"/>
    </row>
    <row r="195" spans="1:13" x14ac:dyDescent="0.25">
      <c r="A195" s="96"/>
      <c r="B195" s="96"/>
      <c r="C195" s="96"/>
      <c r="D195" s="127"/>
      <c r="E195" s="172" t="s">
        <v>133</v>
      </c>
      <c r="F195" s="173"/>
      <c r="G195" s="174"/>
      <c r="H195" s="174"/>
      <c r="I195" s="174"/>
      <c r="J195" s="175">
        <v>0</v>
      </c>
      <c r="K195" s="97"/>
      <c r="L195" s="97"/>
      <c r="M195" s="97"/>
    </row>
    <row r="196" spans="1:13" x14ac:dyDescent="0.25">
      <c r="A196" s="96"/>
      <c r="B196" s="96"/>
      <c r="C196" s="96"/>
      <c r="D196" s="127"/>
      <c r="E196" s="172" t="s">
        <v>134</v>
      </c>
      <c r="F196" s="173">
        <v>0</v>
      </c>
      <c r="G196" s="174">
        <v>44.3</v>
      </c>
      <c r="H196" s="174">
        <v>0</v>
      </c>
      <c r="I196" s="174">
        <v>0</v>
      </c>
      <c r="J196" s="175">
        <v>44.3</v>
      </c>
      <c r="K196" s="97"/>
      <c r="L196" s="97"/>
      <c r="M196" s="97"/>
    </row>
    <row r="197" spans="1:13" x14ac:dyDescent="0.25">
      <c r="A197" s="96"/>
      <c r="B197" s="96"/>
      <c r="C197" s="96"/>
      <c r="D197" s="127"/>
      <c r="E197" s="172" t="s">
        <v>135</v>
      </c>
      <c r="F197" s="173"/>
      <c r="G197" s="174"/>
      <c r="H197" s="174"/>
      <c r="I197" s="174"/>
      <c r="J197" s="175">
        <v>0</v>
      </c>
      <c r="K197" s="97"/>
      <c r="L197" s="97"/>
      <c r="M197" s="97"/>
    </row>
    <row r="198" spans="1:13" x14ac:dyDescent="0.25">
      <c r="A198" s="96"/>
      <c r="B198" s="96"/>
      <c r="C198" s="96"/>
      <c r="D198" s="127"/>
      <c r="E198" s="172" t="s">
        <v>136</v>
      </c>
      <c r="F198" s="173"/>
      <c r="G198" s="174"/>
      <c r="H198" s="174"/>
      <c r="I198" s="174"/>
      <c r="J198" s="175">
        <v>0</v>
      </c>
      <c r="K198" s="97"/>
      <c r="L198" s="97"/>
      <c r="M198" s="97"/>
    </row>
    <row r="199" spans="1:13" x14ac:dyDescent="0.25">
      <c r="A199" s="96"/>
      <c r="B199" s="96"/>
      <c r="C199" s="96"/>
      <c r="D199" s="127"/>
      <c r="E199" s="172" t="s">
        <v>137</v>
      </c>
      <c r="F199" s="173"/>
      <c r="G199" s="174"/>
      <c r="H199" s="174"/>
      <c r="I199" s="174"/>
      <c r="J199" s="175">
        <v>0</v>
      </c>
      <c r="K199" s="97"/>
      <c r="L199" s="97"/>
      <c r="M199" s="97"/>
    </row>
    <row r="200" spans="1:13" x14ac:dyDescent="0.25">
      <c r="A200" s="96"/>
      <c r="B200" s="96"/>
      <c r="C200" s="96"/>
      <c r="D200" s="127"/>
      <c r="E200" s="172" t="s">
        <v>138</v>
      </c>
      <c r="F200" s="173"/>
      <c r="G200" s="174"/>
      <c r="H200" s="174"/>
      <c r="I200" s="174"/>
      <c r="J200" s="175">
        <v>0</v>
      </c>
      <c r="K200" s="97"/>
      <c r="L200" s="97"/>
      <c r="M200" s="97"/>
    </row>
    <row r="201" spans="1:13" x14ac:dyDescent="0.25">
      <c r="A201" s="96"/>
      <c r="B201" s="96"/>
      <c r="C201" s="96"/>
      <c r="D201" s="127"/>
      <c r="E201" s="172" t="s">
        <v>139</v>
      </c>
      <c r="F201" s="173">
        <v>0</v>
      </c>
      <c r="G201" s="174">
        <v>73.900000000000006</v>
      </c>
      <c r="H201" s="174">
        <v>0</v>
      </c>
      <c r="I201" s="174">
        <v>0</v>
      </c>
      <c r="J201" s="175">
        <v>73.900000000000006</v>
      </c>
      <c r="K201" s="97"/>
      <c r="L201" s="97"/>
      <c r="M201" s="97"/>
    </row>
    <row r="202" spans="1:13" x14ac:dyDescent="0.25">
      <c r="A202" s="96"/>
      <c r="B202" s="96"/>
      <c r="C202" s="96"/>
      <c r="D202" s="127"/>
      <c r="E202" s="172" t="s">
        <v>140</v>
      </c>
      <c r="F202" s="173"/>
      <c r="G202" s="174"/>
      <c r="H202" s="174"/>
      <c r="I202" s="174"/>
      <c r="J202" s="175">
        <v>0</v>
      </c>
      <c r="K202" s="97"/>
      <c r="L202" s="97"/>
      <c r="M202" s="97"/>
    </row>
    <row r="203" spans="1:13" x14ac:dyDescent="0.25">
      <c r="A203" s="105"/>
      <c r="B203" s="105"/>
      <c r="C203" s="105"/>
      <c r="D203" s="128"/>
      <c r="E203" s="177" t="s">
        <v>141</v>
      </c>
      <c r="F203" s="178"/>
      <c r="G203" s="179"/>
      <c r="H203" s="179"/>
      <c r="I203" s="179"/>
      <c r="J203" s="180">
        <v>0</v>
      </c>
      <c r="K203" s="99"/>
      <c r="L203" s="99"/>
      <c r="M203" s="99"/>
    </row>
    <row r="204" spans="1:13" x14ac:dyDescent="0.25">
      <c r="A204" s="115" t="s">
        <v>171</v>
      </c>
      <c r="B204" s="93" t="s">
        <v>14</v>
      </c>
      <c r="C204" s="172" t="s">
        <v>169</v>
      </c>
      <c r="D204" s="153" t="s">
        <v>170</v>
      </c>
      <c r="E204" s="154"/>
      <c r="F204" s="154"/>
      <c r="G204" s="154"/>
      <c r="H204" s="154"/>
      <c r="I204" s="154"/>
      <c r="J204" s="155"/>
      <c r="K204" s="94">
        <f>SUM(J206:J222)</f>
        <v>261.3</v>
      </c>
      <c r="L204" s="112"/>
      <c r="M204" s="95">
        <f>+ROUND(TRUNC(K204,2)*TRUNC(L204,2),2)</f>
        <v>0</v>
      </c>
    </row>
    <row r="205" spans="1:13" ht="89.25" customHeight="1" x14ac:dyDescent="0.25">
      <c r="A205" s="96"/>
      <c r="B205" s="96"/>
      <c r="C205" s="96"/>
      <c r="D205" s="159" t="s">
        <v>167</v>
      </c>
      <c r="E205" s="160"/>
      <c r="F205" s="162"/>
      <c r="G205" s="162"/>
      <c r="H205" s="162"/>
      <c r="I205" s="162"/>
      <c r="J205" s="161"/>
      <c r="K205" s="97"/>
      <c r="L205" s="97"/>
      <c r="M205" s="97"/>
    </row>
    <row r="206" spans="1:13" x14ac:dyDescent="0.25">
      <c r="A206" s="96"/>
      <c r="B206" s="96"/>
      <c r="C206" s="96"/>
      <c r="D206" s="127"/>
      <c r="E206" s="172" t="s">
        <v>125</v>
      </c>
      <c r="F206" s="173"/>
      <c r="G206" s="174"/>
      <c r="H206" s="174"/>
      <c r="I206" s="174"/>
      <c r="J206" s="175">
        <v>0</v>
      </c>
      <c r="K206" s="97"/>
      <c r="L206" s="97"/>
      <c r="M206" s="97"/>
    </row>
    <row r="207" spans="1:13" x14ac:dyDescent="0.25">
      <c r="A207" s="96"/>
      <c r="B207" s="96"/>
      <c r="C207" s="96"/>
      <c r="D207" s="127"/>
      <c r="E207" s="172" t="s">
        <v>126</v>
      </c>
      <c r="F207" s="173"/>
      <c r="G207" s="174"/>
      <c r="H207" s="174"/>
      <c r="I207" s="174"/>
      <c r="J207" s="175">
        <v>0</v>
      </c>
      <c r="K207" s="97"/>
      <c r="L207" s="97"/>
      <c r="M207" s="97"/>
    </row>
    <row r="208" spans="1:13" x14ac:dyDescent="0.25">
      <c r="A208" s="96"/>
      <c r="B208" s="96"/>
      <c r="C208" s="96"/>
      <c r="D208" s="127"/>
      <c r="E208" s="172" t="s">
        <v>127</v>
      </c>
      <c r="F208" s="173">
        <v>43.55</v>
      </c>
      <c r="G208" s="174">
        <v>0</v>
      </c>
      <c r="H208" s="174">
        <v>0</v>
      </c>
      <c r="I208" s="174">
        <v>0</v>
      </c>
      <c r="J208" s="175">
        <v>43.55</v>
      </c>
      <c r="K208" s="97"/>
      <c r="L208" s="97"/>
      <c r="M208" s="97"/>
    </row>
    <row r="209" spans="1:13" x14ac:dyDescent="0.25">
      <c r="A209" s="96"/>
      <c r="B209" s="96"/>
      <c r="C209" s="96"/>
      <c r="D209" s="127"/>
      <c r="E209" s="172" t="s">
        <v>128</v>
      </c>
      <c r="F209" s="173">
        <v>43.55</v>
      </c>
      <c r="G209" s="174">
        <v>0</v>
      </c>
      <c r="H209" s="174">
        <v>0</v>
      </c>
      <c r="I209" s="174">
        <v>0</v>
      </c>
      <c r="J209" s="175">
        <v>43.55</v>
      </c>
      <c r="K209" s="97"/>
      <c r="L209" s="97"/>
      <c r="M209" s="97"/>
    </row>
    <row r="210" spans="1:13" x14ac:dyDescent="0.25">
      <c r="A210" s="96"/>
      <c r="B210" s="96"/>
      <c r="C210" s="96"/>
      <c r="D210" s="127"/>
      <c r="E210" s="172" t="s">
        <v>129</v>
      </c>
      <c r="F210" s="173">
        <v>43.55</v>
      </c>
      <c r="G210" s="174">
        <v>0</v>
      </c>
      <c r="H210" s="174">
        <v>0</v>
      </c>
      <c r="I210" s="174">
        <v>0</v>
      </c>
      <c r="J210" s="175">
        <v>43.55</v>
      </c>
      <c r="K210" s="97"/>
      <c r="L210" s="97"/>
      <c r="M210" s="97"/>
    </row>
    <row r="211" spans="1:13" x14ac:dyDescent="0.25">
      <c r="A211" s="96"/>
      <c r="B211" s="96"/>
      <c r="C211" s="96"/>
      <c r="D211" s="127"/>
      <c r="E211" s="172" t="s">
        <v>130</v>
      </c>
      <c r="F211" s="173">
        <v>43.55</v>
      </c>
      <c r="G211" s="174">
        <v>0</v>
      </c>
      <c r="H211" s="174">
        <v>0</v>
      </c>
      <c r="I211" s="174">
        <v>0</v>
      </c>
      <c r="J211" s="175">
        <v>43.55</v>
      </c>
      <c r="K211" s="97"/>
      <c r="L211" s="97"/>
      <c r="M211" s="97"/>
    </row>
    <row r="212" spans="1:13" x14ac:dyDescent="0.25">
      <c r="A212" s="96"/>
      <c r="B212" s="96"/>
      <c r="C212" s="96"/>
      <c r="D212" s="127"/>
      <c r="E212" s="172" t="s">
        <v>131</v>
      </c>
      <c r="F212" s="173">
        <v>43.55</v>
      </c>
      <c r="G212" s="174">
        <v>0</v>
      </c>
      <c r="H212" s="174">
        <v>0</v>
      </c>
      <c r="I212" s="174">
        <v>0</v>
      </c>
      <c r="J212" s="175">
        <v>43.55</v>
      </c>
      <c r="K212" s="97"/>
      <c r="L212" s="97"/>
      <c r="M212" s="97"/>
    </row>
    <row r="213" spans="1:13" x14ac:dyDescent="0.25">
      <c r="A213" s="96"/>
      <c r="B213" s="96"/>
      <c r="C213" s="96"/>
      <c r="D213" s="127"/>
      <c r="E213" s="172" t="s">
        <v>132</v>
      </c>
      <c r="F213" s="173">
        <v>43.55</v>
      </c>
      <c r="G213" s="174">
        <v>0</v>
      </c>
      <c r="H213" s="174">
        <v>0</v>
      </c>
      <c r="I213" s="174">
        <v>0</v>
      </c>
      <c r="J213" s="175">
        <v>43.55</v>
      </c>
      <c r="K213" s="97"/>
      <c r="L213" s="97"/>
      <c r="M213" s="97"/>
    </row>
    <row r="214" spans="1:13" x14ac:dyDescent="0.25">
      <c r="A214" s="96"/>
      <c r="B214" s="96"/>
      <c r="C214" s="96"/>
      <c r="D214" s="127"/>
      <c r="E214" s="172" t="s">
        <v>133</v>
      </c>
      <c r="F214" s="173"/>
      <c r="G214" s="174"/>
      <c r="H214" s="174"/>
      <c r="I214" s="174"/>
      <c r="J214" s="175">
        <v>0</v>
      </c>
      <c r="K214" s="97"/>
      <c r="L214" s="97"/>
      <c r="M214" s="97"/>
    </row>
    <row r="215" spans="1:13" x14ac:dyDescent="0.25">
      <c r="A215" s="96"/>
      <c r="B215" s="96"/>
      <c r="C215" s="96"/>
      <c r="D215" s="127"/>
      <c r="E215" s="172" t="s">
        <v>134</v>
      </c>
      <c r="F215" s="173"/>
      <c r="G215" s="174"/>
      <c r="H215" s="174"/>
      <c r="I215" s="174"/>
      <c r="J215" s="175">
        <v>0</v>
      </c>
      <c r="K215" s="97"/>
      <c r="L215" s="97"/>
      <c r="M215" s="97"/>
    </row>
    <row r="216" spans="1:13" x14ac:dyDescent="0.25">
      <c r="A216" s="96"/>
      <c r="B216" s="96"/>
      <c r="C216" s="96"/>
      <c r="D216" s="127"/>
      <c r="E216" s="172" t="s">
        <v>135</v>
      </c>
      <c r="F216" s="173"/>
      <c r="G216" s="174"/>
      <c r="H216" s="174"/>
      <c r="I216" s="174"/>
      <c r="J216" s="175">
        <v>0</v>
      </c>
      <c r="K216" s="97"/>
      <c r="L216" s="97"/>
      <c r="M216" s="97"/>
    </row>
    <row r="217" spans="1:13" x14ac:dyDescent="0.25">
      <c r="A217" s="96"/>
      <c r="B217" s="96"/>
      <c r="C217" s="96"/>
      <c r="D217" s="127"/>
      <c r="E217" s="172" t="s">
        <v>136</v>
      </c>
      <c r="F217" s="173"/>
      <c r="G217" s="174"/>
      <c r="H217" s="174"/>
      <c r="I217" s="174"/>
      <c r="J217" s="175">
        <v>0</v>
      </c>
      <c r="K217" s="97"/>
      <c r="L217" s="97"/>
      <c r="M217" s="97"/>
    </row>
    <row r="218" spans="1:13" x14ac:dyDescent="0.25">
      <c r="A218" s="96"/>
      <c r="B218" s="96"/>
      <c r="C218" s="96"/>
      <c r="D218" s="127"/>
      <c r="E218" s="172" t="s">
        <v>137</v>
      </c>
      <c r="F218" s="173"/>
      <c r="G218" s="174"/>
      <c r="H218" s="174"/>
      <c r="I218" s="174"/>
      <c r="J218" s="175">
        <v>0</v>
      </c>
      <c r="K218" s="97"/>
      <c r="L218" s="97"/>
      <c r="M218" s="97"/>
    </row>
    <row r="219" spans="1:13" x14ac:dyDescent="0.25">
      <c r="A219" s="96"/>
      <c r="B219" s="96"/>
      <c r="C219" s="96"/>
      <c r="D219" s="127"/>
      <c r="E219" s="172" t="s">
        <v>138</v>
      </c>
      <c r="F219" s="173"/>
      <c r="G219" s="174"/>
      <c r="H219" s="174"/>
      <c r="I219" s="174"/>
      <c r="J219" s="175">
        <v>0</v>
      </c>
      <c r="K219" s="97"/>
      <c r="L219" s="97"/>
      <c r="M219" s="97"/>
    </row>
    <row r="220" spans="1:13" x14ac:dyDescent="0.25">
      <c r="A220" s="96"/>
      <c r="B220" s="96"/>
      <c r="C220" s="96"/>
      <c r="D220" s="127"/>
      <c r="E220" s="172" t="s">
        <v>139</v>
      </c>
      <c r="F220" s="173"/>
      <c r="G220" s="174"/>
      <c r="H220" s="174"/>
      <c r="I220" s="174"/>
      <c r="J220" s="175">
        <v>0</v>
      </c>
      <c r="K220" s="97"/>
      <c r="L220" s="97"/>
      <c r="M220" s="97"/>
    </row>
    <row r="221" spans="1:13" x14ac:dyDescent="0.25">
      <c r="A221" s="96"/>
      <c r="B221" s="96"/>
      <c r="C221" s="96"/>
      <c r="D221" s="127"/>
      <c r="E221" s="172" t="s">
        <v>140</v>
      </c>
      <c r="F221" s="173"/>
      <c r="G221" s="174"/>
      <c r="H221" s="174"/>
      <c r="I221" s="174"/>
      <c r="J221" s="175">
        <v>0</v>
      </c>
      <c r="K221" s="97"/>
      <c r="L221" s="97"/>
      <c r="M221" s="97"/>
    </row>
    <row r="222" spans="1:13" x14ac:dyDescent="0.25">
      <c r="A222" s="105"/>
      <c r="B222" s="105"/>
      <c r="C222" s="105"/>
      <c r="D222" s="128"/>
      <c r="E222" s="177" t="s">
        <v>141</v>
      </c>
      <c r="F222" s="178"/>
      <c r="G222" s="179"/>
      <c r="H222" s="179"/>
      <c r="I222" s="179"/>
      <c r="J222" s="180">
        <v>0</v>
      </c>
      <c r="K222" s="99"/>
      <c r="L222" s="99"/>
      <c r="M222" s="99"/>
    </row>
    <row r="223" spans="1:13" x14ac:dyDescent="0.25">
      <c r="A223" s="115" t="s">
        <v>174</v>
      </c>
      <c r="B223" s="93" t="s">
        <v>14</v>
      </c>
      <c r="C223" s="172" t="s">
        <v>169</v>
      </c>
      <c r="D223" s="153" t="s">
        <v>172</v>
      </c>
      <c r="E223" s="154"/>
      <c r="F223" s="154"/>
      <c r="G223" s="154"/>
      <c r="H223" s="154"/>
      <c r="I223" s="154"/>
      <c r="J223" s="155"/>
      <c r="K223" s="94">
        <f>SUM(J225:J241)</f>
        <v>261.3</v>
      </c>
      <c r="L223" s="112"/>
      <c r="M223" s="95">
        <f>+ROUND(TRUNC(K223,2)*TRUNC(L223,2),2)</f>
        <v>0</v>
      </c>
    </row>
    <row r="224" spans="1:13" ht="114.75" customHeight="1" x14ac:dyDescent="0.25">
      <c r="A224" s="96"/>
      <c r="B224" s="96"/>
      <c r="C224" s="96"/>
      <c r="D224" s="159" t="s">
        <v>173</v>
      </c>
      <c r="E224" s="160"/>
      <c r="F224" s="162"/>
      <c r="G224" s="162"/>
      <c r="H224" s="162"/>
      <c r="I224" s="162"/>
      <c r="J224" s="161"/>
      <c r="K224" s="97"/>
      <c r="L224" s="97"/>
      <c r="M224" s="97"/>
    </row>
    <row r="225" spans="1:13" x14ac:dyDescent="0.25">
      <c r="A225" s="96"/>
      <c r="B225" s="96"/>
      <c r="C225" s="96"/>
      <c r="D225" s="127"/>
      <c r="E225" s="172" t="s">
        <v>125</v>
      </c>
      <c r="F225" s="173"/>
      <c r="G225" s="174"/>
      <c r="H225" s="174"/>
      <c r="I225" s="174"/>
      <c r="J225" s="175">
        <v>0</v>
      </c>
      <c r="K225" s="97"/>
      <c r="L225" s="97"/>
      <c r="M225" s="97"/>
    </row>
    <row r="226" spans="1:13" x14ac:dyDescent="0.25">
      <c r="A226" s="96"/>
      <c r="B226" s="96"/>
      <c r="C226" s="96"/>
      <c r="D226" s="127"/>
      <c r="E226" s="172" t="s">
        <v>126</v>
      </c>
      <c r="F226" s="173"/>
      <c r="G226" s="174"/>
      <c r="H226" s="174"/>
      <c r="I226" s="174"/>
      <c r="J226" s="175">
        <v>0</v>
      </c>
      <c r="K226" s="97"/>
      <c r="L226" s="97"/>
      <c r="M226" s="97"/>
    </row>
    <row r="227" spans="1:13" x14ac:dyDescent="0.25">
      <c r="A227" s="96"/>
      <c r="B227" s="96"/>
      <c r="C227" s="96"/>
      <c r="D227" s="127"/>
      <c r="E227" s="172" t="s">
        <v>127</v>
      </c>
      <c r="F227" s="173">
        <v>43.55</v>
      </c>
      <c r="G227" s="174">
        <v>0</v>
      </c>
      <c r="H227" s="174">
        <v>0</v>
      </c>
      <c r="I227" s="174">
        <v>0</v>
      </c>
      <c r="J227" s="175">
        <v>43.55</v>
      </c>
      <c r="K227" s="97"/>
      <c r="L227" s="97"/>
      <c r="M227" s="97"/>
    </row>
    <row r="228" spans="1:13" x14ac:dyDescent="0.25">
      <c r="A228" s="96"/>
      <c r="B228" s="96"/>
      <c r="C228" s="96"/>
      <c r="D228" s="127"/>
      <c r="E228" s="172" t="s">
        <v>128</v>
      </c>
      <c r="F228" s="173">
        <v>43.55</v>
      </c>
      <c r="G228" s="174">
        <v>0</v>
      </c>
      <c r="H228" s="174">
        <v>0</v>
      </c>
      <c r="I228" s="174">
        <v>0</v>
      </c>
      <c r="J228" s="175">
        <v>43.55</v>
      </c>
      <c r="K228" s="97"/>
      <c r="L228" s="97"/>
      <c r="M228" s="97"/>
    </row>
    <row r="229" spans="1:13" x14ac:dyDescent="0.25">
      <c r="A229" s="96"/>
      <c r="B229" s="96"/>
      <c r="C229" s="96"/>
      <c r="D229" s="127"/>
      <c r="E229" s="172" t="s">
        <v>129</v>
      </c>
      <c r="F229" s="173">
        <v>43.55</v>
      </c>
      <c r="G229" s="174">
        <v>0</v>
      </c>
      <c r="H229" s="174">
        <v>0</v>
      </c>
      <c r="I229" s="174">
        <v>0</v>
      </c>
      <c r="J229" s="175">
        <v>43.55</v>
      </c>
      <c r="K229" s="97"/>
      <c r="L229" s="97"/>
      <c r="M229" s="97"/>
    </row>
    <row r="230" spans="1:13" x14ac:dyDescent="0.25">
      <c r="A230" s="96"/>
      <c r="B230" s="96"/>
      <c r="C230" s="96"/>
      <c r="D230" s="127"/>
      <c r="E230" s="172" t="s">
        <v>130</v>
      </c>
      <c r="F230" s="173">
        <v>43.55</v>
      </c>
      <c r="G230" s="174">
        <v>0</v>
      </c>
      <c r="H230" s="174">
        <v>0</v>
      </c>
      <c r="I230" s="174">
        <v>0</v>
      </c>
      <c r="J230" s="175">
        <v>43.55</v>
      </c>
      <c r="K230" s="97"/>
      <c r="L230" s="97"/>
      <c r="M230" s="97"/>
    </row>
    <row r="231" spans="1:13" x14ac:dyDescent="0.25">
      <c r="A231" s="96"/>
      <c r="B231" s="96"/>
      <c r="C231" s="96"/>
      <c r="D231" s="127"/>
      <c r="E231" s="172" t="s">
        <v>131</v>
      </c>
      <c r="F231" s="173">
        <v>43.55</v>
      </c>
      <c r="G231" s="174">
        <v>0</v>
      </c>
      <c r="H231" s="174">
        <v>0</v>
      </c>
      <c r="I231" s="174">
        <v>0</v>
      </c>
      <c r="J231" s="175">
        <v>43.55</v>
      </c>
      <c r="K231" s="97"/>
      <c r="L231" s="97"/>
      <c r="M231" s="97"/>
    </row>
    <row r="232" spans="1:13" x14ac:dyDescent="0.25">
      <c r="A232" s="96"/>
      <c r="B232" s="96"/>
      <c r="C232" s="96"/>
      <c r="D232" s="127"/>
      <c r="E232" s="172" t="s">
        <v>132</v>
      </c>
      <c r="F232" s="173">
        <v>43.55</v>
      </c>
      <c r="G232" s="174">
        <v>0</v>
      </c>
      <c r="H232" s="174">
        <v>0</v>
      </c>
      <c r="I232" s="174">
        <v>0</v>
      </c>
      <c r="J232" s="175">
        <v>43.55</v>
      </c>
      <c r="K232" s="97"/>
      <c r="L232" s="97"/>
      <c r="M232" s="97"/>
    </row>
    <row r="233" spans="1:13" x14ac:dyDescent="0.25">
      <c r="A233" s="96"/>
      <c r="B233" s="96"/>
      <c r="C233" s="96"/>
      <c r="D233" s="127"/>
      <c r="E233" s="172" t="s">
        <v>133</v>
      </c>
      <c r="F233" s="173"/>
      <c r="G233" s="174"/>
      <c r="H233" s="174"/>
      <c r="I233" s="174"/>
      <c r="J233" s="175">
        <v>0</v>
      </c>
      <c r="K233" s="97"/>
      <c r="L233" s="97"/>
      <c r="M233" s="97"/>
    </row>
    <row r="234" spans="1:13" x14ac:dyDescent="0.25">
      <c r="A234" s="96"/>
      <c r="B234" s="96"/>
      <c r="C234" s="96"/>
      <c r="D234" s="127"/>
      <c r="E234" s="172" t="s">
        <v>134</v>
      </c>
      <c r="F234" s="173"/>
      <c r="G234" s="174"/>
      <c r="H234" s="174"/>
      <c r="I234" s="174"/>
      <c r="J234" s="175">
        <v>0</v>
      </c>
      <c r="K234" s="97"/>
      <c r="L234" s="97"/>
      <c r="M234" s="97"/>
    </row>
    <row r="235" spans="1:13" x14ac:dyDescent="0.25">
      <c r="A235" s="96"/>
      <c r="B235" s="96"/>
      <c r="C235" s="96"/>
      <c r="D235" s="127"/>
      <c r="E235" s="172" t="s">
        <v>135</v>
      </c>
      <c r="F235" s="173"/>
      <c r="G235" s="174"/>
      <c r="H235" s="174"/>
      <c r="I235" s="174"/>
      <c r="J235" s="175">
        <v>0</v>
      </c>
      <c r="K235" s="97"/>
      <c r="L235" s="97"/>
      <c r="M235" s="97"/>
    </row>
    <row r="236" spans="1:13" x14ac:dyDescent="0.25">
      <c r="A236" s="96"/>
      <c r="B236" s="96"/>
      <c r="C236" s="96"/>
      <c r="D236" s="127"/>
      <c r="E236" s="172" t="s">
        <v>136</v>
      </c>
      <c r="F236" s="173"/>
      <c r="G236" s="174"/>
      <c r="H236" s="174"/>
      <c r="I236" s="174"/>
      <c r="J236" s="175">
        <v>0</v>
      </c>
      <c r="K236" s="97"/>
      <c r="L236" s="97"/>
      <c r="M236" s="97"/>
    </row>
    <row r="237" spans="1:13" x14ac:dyDescent="0.25">
      <c r="A237" s="96"/>
      <c r="B237" s="96"/>
      <c r="C237" s="96"/>
      <c r="D237" s="127"/>
      <c r="E237" s="172" t="s">
        <v>137</v>
      </c>
      <c r="F237" s="173"/>
      <c r="G237" s="174"/>
      <c r="H237" s="174"/>
      <c r="I237" s="174"/>
      <c r="J237" s="175">
        <v>0</v>
      </c>
      <c r="K237" s="97"/>
      <c r="L237" s="97"/>
      <c r="M237" s="97"/>
    </row>
    <row r="238" spans="1:13" x14ac:dyDescent="0.25">
      <c r="A238" s="96"/>
      <c r="B238" s="96"/>
      <c r="C238" s="96"/>
      <c r="D238" s="127"/>
      <c r="E238" s="172" t="s">
        <v>138</v>
      </c>
      <c r="F238" s="173"/>
      <c r="G238" s="174"/>
      <c r="H238" s="174"/>
      <c r="I238" s="174"/>
      <c r="J238" s="175">
        <v>0</v>
      </c>
      <c r="K238" s="97"/>
      <c r="L238" s="97"/>
      <c r="M238" s="97"/>
    </row>
    <row r="239" spans="1:13" x14ac:dyDescent="0.25">
      <c r="A239" s="96"/>
      <c r="B239" s="96"/>
      <c r="C239" s="96"/>
      <c r="D239" s="127"/>
      <c r="E239" s="172" t="s">
        <v>139</v>
      </c>
      <c r="F239" s="173"/>
      <c r="G239" s="174"/>
      <c r="H239" s="174"/>
      <c r="I239" s="174"/>
      <c r="J239" s="175">
        <v>0</v>
      </c>
      <c r="K239" s="97"/>
      <c r="L239" s="97"/>
      <c r="M239" s="97"/>
    </row>
    <row r="240" spans="1:13" x14ac:dyDescent="0.25">
      <c r="A240" s="96"/>
      <c r="B240" s="96"/>
      <c r="C240" s="96"/>
      <c r="D240" s="127"/>
      <c r="E240" s="172" t="s">
        <v>140</v>
      </c>
      <c r="F240" s="173"/>
      <c r="G240" s="174"/>
      <c r="H240" s="174"/>
      <c r="I240" s="174"/>
      <c r="J240" s="175">
        <v>0</v>
      </c>
      <c r="K240" s="97"/>
      <c r="L240" s="97"/>
      <c r="M240" s="97"/>
    </row>
    <row r="241" spans="1:13" x14ac:dyDescent="0.25">
      <c r="A241" s="105"/>
      <c r="B241" s="105"/>
      <c r="C241" s="105"/>
      <c r="D241" s="128"/>
      <c r="E241" s="177" t="s">
        <v>141</v>
      </c>
      <c r="F241" s="178"/>
      <c r="G241" s="179"/>
      <c r="H241" s="179"/>
      <c r="I241" s="179"/>
      <c r="J241" s="180">
        <v>0</v>
      </c>
      <c r="K241" s="99"/>
      <c r="L241" s="99"/>
      <c r="M241" s="99"/>
    </row>
    <row r="242" spans="1:13" x14ac:dyDescent="0.25">
      <c r="A242" s="115" t="s">
        <v>177</v>
      </c>
      <c r="B242" s="93" t="s">
        <v>14</v>
      </c>
      <c r="C242" s="181" t="s">
        <v>142</v>
      </c>
      <c r="D242" s="153" t="s">
        <v>175</v>
      </c>
      <c r="E242" s="154"/>
      <c r="F242" s="154"/>
      <c r="G242" s="154"/>
      <c r="H242" s="154"/>
      <c r="I242" s="154"/>
      <c r="J242" s="155"/>
      <c r="K242" s="94">
        <v>203.96</v>
      </c>
      <c r="L242" s="112"/>
      <c r="M242" s="95">
        <f>+ROUND(TRUNC(K242,2)*TRUNC(L242,2),2)</f>
        <v>0</v>
      </c>
    </row>
    <row r="243" spans="1:13" ht="75" customHeight="1" x14ac:dyDescent="0.25">
      <c r="A243" s="96"/>
      <c r="B243" s="96"/>
      <c r="C243" s="96"/>
      <c r="D243" s="159" t="s">
        <v>176</v>
      </c>
      <c r="E243" s="160"/>
      <c r="F243" s="162"/>
      <c r="G243" s="162"/>
      <c r="H243" s="162"/>
      <c r="I243" s="162"/>
      <c r="J243" s="161"/>
      <c r="K243" s="97"/>
      <c r="L243" s="97"/>
      <c r="M243" s="97"/>
    </row>
    <row r="244" spans="1:13" x14ac:dyDescent="0.25">
      <c r="A244" s="96"/>
      <c r="B244" s="96"/>
      <c r="C244" s="96"/>
      <c r="D244" s="127"/>
      <c r="E244" s="172" t="s">
        <v>134</v>
      </c>
      <c r="F244" s="173">
        <v>117.02</v>
      </c>
      <c r="G244" s="174">
        <v>0</v>
      </c>
      <c r="H244" s="174">
        <v>0</v>
      </c>
      <c r="I244" s="174">
        <v>0</v>
      </c>
      <c r="J244" s="175">
        <v>117.02</v>
      </c>
      <c r="K244" s="97"/>
      <c r="L244" s="97"/>
      <c r="M244" s="97"/>
    </row>
    <row r="245" spans="1:13" x14ac:dyDescent="0.25">
      <c r="A245" s="105"/>
      <c r="B245" s="105"/>
      <c r="C245" s="105"/>
      <c r="D245" s="128"/>
      <c r="E245" s="177" t="s">
        <v>139</v>
      </c>
      <c r="F245" s="178">
        <v>86.94</v>
      </c>
      <c r="G245" s="179">
        <v>0</v>
      </c>
      <c r="H245" s="179">
        <v>0</v>
      </c>
      <c r="I245" s="179">
        <v>0</v>
      </c>
      <c r="J245" s="180">
        <v>86.94</v>
      </c>
      <c r="K245" s="99"/>
      <c r="L245" s="99"/>
      <c r="M245" s="99"/>
    </row>
    <row r="246" spans="1:13" x14ac:dyDescent="0.25">
      <c r="A246" s="115" t="s">
        <v>183</v>
      </c>
      <c r="B246" s="93" t="s">
        <v>14</v>
      </c>
      <c r="C246" s="181" t="s">
        <v>162</v>
      </c>
      <c r="D246" s="153" t="s">
        <v>178</v>
      </c>
      <c r="E246" s="154"/>
      <c r="F246" s="154"/>
      <c r="G246" s="154"/>
      <c r="H246" s="154"/>
      <c r="I246" s="154"/>
      <c r="J246" s="155"/>
      <c r="K246" s="94">
        <f>SUM(J248:J250)</f>
        <v>14</v>
      </c>
      <c r="L246" s="112"/>
      <c r="M246" s="95">
        <f>+ROUND(TRUNC(K246,2)*TRUNC(L246,2),2)</f>
        <v>0</v>
      </c>
    </row>
    <row r="247" spans="1:13" ht="18.75" customHeight="1" x14ac:dyDescent="0.25">
      <c r="A247" s="96"/>
      <c r="B247" s="96"/>
      <c r="C247" s="96"/>
      <c r="D247" s="159" t="s">
        <v>179</v>
      </c>
      <c r="E247" s="160"/>
      <c r="F247" s="162"/>
      <c r="G247" s="162"/>
      <c r="H247" s="162"/>
      <c r="I247" s="162"/>
      <c r="J247" s="161"/>
      <c r="K247" s="97"/>
      <c r="L247" s="97"/>
      <c r="M247" s="97"/>
    </row>
    <row r="248" spans="1:13" x14ac:dyDescent="0.25">
      <c r="A248" s="96"/>
      <c r="B248" s="96"/>
      <c r="C248" s="96"/>
      <c r="D248" s="127"/>
      <c r="E248" s="172" t="s">
        <v>180</v>
      </c>
      <c r="F248" s="173">
        <v>2</v>
      </c>
      <c r="G248" s="174">
        <v>0</v>
      </c>
      <c r="H248" s="174">
        <v>0</v>
      </c>
      <c r="I248" s="174">
        <v>0</v>
      </c>
      <c r="J248" s="175">
        <v>2</v>
      </c>
      <c r="K248" s="97"/>
      <c r="L248" s="97"/>
      <c r="M248" s="97"/>
    </row>
    <row r="249" spans="1:13" x14ac:dyDescent="0.25">
      <c r="A249" s="96"/>
      <c r="B249" s="96"/>
      <c r="C249" s="96"/>
      <c r="D249" s="127"/>
      <c r="E249" s="172" t="s">
        <v>181</v>
      </c>
      <c r="F249" s="173">
        <v>8</v>
      </c>
      <c r="G249" s="174">
        <v>0</v>
      </c>
      <c r="H249" s="174">
        <v>0</v>
      </c>
      <c r="I249" s="174">
        <v>0</v>
      </c>
      <c r="J249" s="175">
        <v>8</v>
      </c>
      <c r="K249" s="97"/>
      <c r="L249" s="97"/>
      <c r="M249" s="97"/>
    </row>
    <row r="250" spans="1:13" x14ac:dyDescent="0.25">
      <c r="A250" s="105"/>
      <c r="B250" s="105"/>
      <c r="C250" s="105"/>
      <c r="D250" s="128"/>
      <c r="E250" s="177" t="s">
        <v>182</v>
      </c>
      <c r="F250" s="178">
        <v>4</v>
      </c>
      <c r="G250" s="179">
        <v>0</v>
      </c>
      <c r="H250" s="179">
        <v>0</v>
      </c>
      <c r="I250" s="179">
        <v>0</v>
      </c>
      <c r="J250" s="180">
        <v>4</v>
      </c>
      <c r="K250" s="99"/>
      <c r="L250" s="99"/>
      <c r="M250" s="99"/>
    </row>
    <row r="251" spans="1:13" x14ac:dyDescent="0.25">
      <c r="A251" s="182" t="s">
        <v>16</v>
      </c>
      <c r="B251" s="183"/>
      <c r="C251" s="183"/>
      <c r="D251" s="183"/>
      <c r="E251" s="183"/>
      <c r="F251" s="183"/>
      <c r="G251" s="183"/>
      <c r="H251" s="183"/>
      <c r="I251" s="183"/>
      <c r="J251" s="183"/>
      <c r="K251" s="183"/>
      <c r="L251" s="183"/>
      <c r="M251" s="2">
        <f>SUM(M8+M27+M46+M65+M84+M103+M109+M128+M147+M166+M185+M204+M223+M242+M246)</f>
        <v>0</v>
      </c>
    </row>
    <row r="252" spans="1:13" x14ac:dyDescent="0.25">
      <c r="A252" s="89" t="s">
        <v>17</v>
      </c>
      <c r="B252" s="90" t="s">
        <v>12</v>
      </c>
      <c r="C252" s="89" t="s">
        <v>13</v>
      </c>
      <c r="D252" s="150" t="s">
        <v>188</v>
      </c>
      <c r="E252" s="151"/>
      <c r="F252" s="151"/>
      <c r="G252" s="151"/>
      <c r="H252" s="151"/>
      <c r="I252" s="151"/>
      <c r="J252" s="152"/>
      <c r="K252" s="91"/>
      <c r="L252" s="92"/>
      <c r="M252" s="92"/>
    </row>
    <row r="253" spans="1:13" x14ac:dyDescent="0.25">
      <c r="A253" s="115" t="s">
        <v>29</v>
      </c>
      <c r="B253" s="93" t="s">
        <v>14</v>
      </c>
      <c r="C253" s="181" t="s">
        <v>142</v>
      </c>
      <c r="D253" s="153" t="s">
        <v>189</v>
      </c>
      <c r="E253" s="154"/>
      <c r="F253" s="154"/>
      <c r="G253" s="154"/>
      <c r="H253" s="154"/>
      <c r="I253" s="154"/>
      <c r="J253" s="155"/>
      <c r="K253" s="94">
        <f>SUM(J255:J271)</f>
        <v>2579.5399999999995</v>
      </c>
      <c r="L253" s="112"/>
      <c r="M253" s="95">
        <f>+ROUND(TRUNC(K253,2)*TRUNC(L253,2),2)</f>
        <v>0</v>
      </c>
    </row>
    <row r="254" spans="1:13" ht="373.5" customHeight="1" x14ac:dyDescent="0.25">
      <c r="A254" s="96"/>
      <c r="B254" s="96"/>
      <c r="C254" s="96"/>
      <c r="D254" s="159" t="s">
        <v>190</v>
      </c>
      <c r="E254" s="160"/>
      <c r="F254" s="162"/>
      <c r="G254" s="162"/>
      <c r="H254" s="162"/>
      <c r="I254" s="162"/>
      <c r="J254" s="161"/>
      <c r="K254" s="97"/>
      <c r="L254" s="97"/>
      <c r="M254" s="97"/>
    </row>
    <row r="255" spans="1:13" x14ac:dyDescent="0.25">
      <c r="A255" s="96"/>
      <c r="B255" s="96"/>
      <c r="C255" s="96"/>
      <c r="D255" s="127"/>
      <c r="E255" s="172" t="s">
        <v>125</v>
      </c>
      <c r="F255" s="173"/>
      <c r="G255" s="174"/>
      <c r="H255" s="174"/>
      <c r="I255" s="174"/>
      <c r="J255" s="175">
        <v>0</v>
      </c>
      <c r="K255" s="97"/>
      <c r="L255" s="97"/>
      <c r="M255" s="97"/>
    </row>
    <row r="256" spans="1:13" x14ac:dyDescent="0.25">
      <c r="A256" s="96"/>
      <c r="B256" s="96"/>
      <c r="C256" s="96"/>
      <c r="D256" s="127"/>
      <c r="E256" s="172" t="s">
        <v>126</v>
      </c>
      <c r="F256" s="173"/>
      <c r="G256" s="174"/>
      <c r="H256" s="174"/>
      <c r="I256" s="174"/>
      <c r="J256" s="175">
        <v>0</v>
      </c>
      <c r="K256" s="97"/>
      <c r="L256" s="97"/>
      <c r="M256" s="97"/>
    </row>
    <row r="257" spans="1:13" x14ac:dyDescent="0.25">
      <c r="A257" s="96"/>
      <c r="B257" s="96"/>
      <c r="C257" s="96"/>
      <c r="D257" s="127"/>
      <c r="E257" s="172" t="s">
        <v>127</v>
      </c>
      <c r="F257" s="173"/>
      <c r="G257" s="174"/>
      <c r="H257" s="174"/>
      <c r="I257" s="174"/>
      <c r="J257" s="175">
        <v>0</v>
      </c>
      <c r="K257" s="97"/>
      <c r="L257" s="97"/>
      <c r="M257" s="97"/>
    </row>
    <row r="258" spans="1:13" x14ac:dyDescent="0.25">
      <c r="A258" s="96"/>
      <c r="B258" s="96"/>
      <c r="C258" s="96"/>
      <c r="D258" s="127"/>
      <c r="E258" s="172" t="s">
        <v>128</v>
      </c>
      <c r="F258" s="173"/>
      <c r="G258" s="174"/>
      <c r="H258" s="174"/>
      <c r="I258" s="174"/>
      <c r="J258" s="175">
        <v>0</v>
      </c>
      <c r="K258" s="97"/>
      <c r="L258" s="97"/>
      <c r="M258" s="97"/>
    </row>
    <row r="259" spans="1:13" x14ac:dyDescent="0.25">
      <c r="A259" s="96"/>
      <c r="B259" s="96"/>
      <c r="C259" s="96"/>
      <c r="D259" s="127"/>
      <c r="E259" s="172" t="s">
        <v>129</v>
      </c>
      <c r="F259" s="173"/>
      <c r="G259" s="174"/>
      <c r="H259" s="174"/>
      <c r="I259" s="174"/>
      <c r="J259" s="175">
        <v>0</v>
      </c>
      <c r="K259" s="97"/>
      <c r="L259" s="97"/>
      <c r="M259" s="97"/>
    </row>
    <row r="260" spans="1:13" x14ac:dyDescent="0.25">
      <c r="A260" s="96"/>
      <c r="B260" s="96"/>
      <c r="C260" s="96"/>
      <c r="D260" s="127"/>
      <c r="E260" s="172" t="s">
        <v>130</v>
      </c>
      <c r="F260" s="173"/>
      <c r="G260" s="174"/>
      <c r="H260" s="174"/>
      <c r="I260" s="174"/>
      <c r="J260" s="175">
        <v>0</v>
      </c>
      <c r="K260" s="97"/>
      <c r="L260" s="97"/>
      <c r="M260" s="97"/>
    </row>
    <row r="261" spans="1:13" x14ac:dyDescent="0.25">
      <c r="A261" s="96"/>
      <c r="B261" s="96"/>
      <c r="C261" s="96"/>
      <c r="D261" s="127"/>
      <c r="E261" s="172" t="s">
        <v>131</v>
      </c>
      <c r="F261" s="173"/>
      <c r="G261" s="174"/>
      <c r="H261" s="174"/>
      <c r="I261" s="174"/>
      <c r="J261" s="175">
        <v>0</v>
      </c>
      <c r="K261" s="97"/>
      <c r="L261" s="97"/>
      <c r="M261" s="97"/>
    </row>
    <row r="262" spans="1:13" x14ac:dyDescent="0.25">
      <c r="A262" s="96"/>
      <c r="B262" s="96"/>
      <c r="C262" s="96"/>
      <c r="D262" s="127"/>
      <c r="E262" s="172" t="s">
        <v>132</v>
      </c>
      <c r="F262" s="173"/>
      <c r="G262" s="174"/>
      <c r="H262" s="174"/>
      <c r="I262" s="174"/>
      <c r="J262" s="175">
        <v>0</v>
      </c>
      <c r="K262" s="97"/>
      <c r="L262" s="97"/>
      <c r="M262" s="97"/>
    </row>
    <row r="263" spans="1:13" x14ac:dyDescent="0.25">
      <c r="A263" s="96"/>
      <c r="B263" s="96"/>
      <c r="C263" s="96"/>
      <c r="D263" s="127"/>
      <c r="E263" s="172" t="s">
        <v>133</v>
      </c>
      <c r="F263" s="173">
        <v>341.32</v>
      </c>
      <c r="G263" s="174">
        <v>0</v>
      </c>
      <c r="H263" s="174">
        <v>0</v>
      </c>
      <c r="I263" s="174">
        <v>0</v>
      </c>
      <c r="J263" s="175">
        <v>341.32</v>
      </c>
      <c r="K263" s="97"/>
      <c r="L263" s="97"/>
      <c r="M263" s="97"/>
    </row>
    <row r="264" spans="1:13" x14ac:dyDescent="0.25">
      <c r="A264" s="96"/>
      <c r="B264" s="96"/>
      <c r="C264" s="96"/>
      <c r="D264" s="127"/>
      <c r="E264" s="172" t="s">
        <v>134</v>
      </c>
      <c r="F264" s="173">
        <v>486.2</v>
      </c>
      <c r="G264" s="174">
        <v>0</v>
      </c>
      <c r="H264" s="174">
        <v>0</v>
      </c>
      <c r="I264" s="174">
        <v>0</v>
      </c>
      <c r="J264" s="175">
        <v>486.2</v>
      </c>
      <c r="K264" s="97"/>
      <c r="L264" s="97"/>
      <c r="M264" s="97"/>
    </row>
    <row r="265" spans="1:13" x14ac:dyDescent="0.25">
      <c r="A265" s="96"/>
      <c r="B265" s="96"/>
      <c r="C265" s="96"/>
      <c r="D265" s="127"/>
      <c r="E265" s="172" t="s">
        <v>135</v>
      </c>
      <c r="F265" s="173">
        <v>43.47</v>
      </c>
      <c r="G265" s="174">
        <v>0</v>
      </c>
      <c r="H265" s="174">
        <v>0</v>
      </c>
      <c r="I265" s="174">
        <v>0</v>
      </c>
      <c r="J265" s="175">
        <v>43.47</v>
      </c>
      <c r="K265" s="97"/>
      <c r="L265" s="97"/>
      <c r="M265" s="97"/>
    </row>
    <row r="266" spans="1:13" x14ac:dyDescent="0.25">
      <c r="A266" s="96"/>
      <c r="B266" s="96"/>
      <c r="C266" s="96"/>
      <c r="D266" s="127"/>
      <c r="E266" s="172" t="s">
        <v>136</v>
      </c>
      <c r="F266" s="173">
        <v>479.3</v>
      </c>
      <c r="G266" s="174">
        <v>0</v>
      </c>
      <c r="H266" s="174">
        <v>0</v>
      </c>
      <c r="I266" s="174">
        <v>0</v>
      </c>
      <c r="J266" s="175">
        <v>479.3</v>
      </c>
      <c r="K266" s="97"/>
      <c r="L266" s="97"/>
      <c r="M266" s="97"/>
    </row>
    <row r="267" spans="1:13" x14ac:dyDescent="0.25">
      <c r="A267" s="96"/>
      <c r="B267" s="96"/>
      <c r="C267" s="96"/>
      <c r="D267" s="127"/>
      <c r="E267" s="172" t="s">
        <v>137</v>
      </c>
      <c r="F267" s="173"/>
      <c r="G267" s="174"/>
      <c r="H267" s="174"/>
      <c r="I267" s="174"/>
      <c r="J267" s="175">
        <v>0</v>
      </c>
      <c r="K267" s="97"/>
      <c r="L267" s="97"/>
      <c r="M267" s="97"/>
    </row>
    <row r="268" spans="1:13" x14ac:dyDescent="0.25">
      <c r="A268" s="96"/>
      <c r="B268" s="96"/>
      <c r="C268" s="96"/>
      <c r="D268" s="127"/>
      <c r="E268" s="172" t="s">
        <v>138</v>
      </c>
      <c r="F268" s="173">
        <v>174.83</v>
      </c>
      <c r="G268" s="174">
        <v>0</v>
      </c>
      <c r="H268" s="174">
        <v>0</v>
      </c>
      <c r="I268" s="174">
        <v>0</v>
      </c>
      <c r="J268" s="175">
        <v>174.83</v>
      </c>
      <c r="K268" s="97"/>
      <c r="L268" s="97"/>
      <c r="M268" s="97"/>
    </row>
    <row r="269" spans="1:13" x14ac:dyDescent="0.25">
      <c r="A269" s="96"/>
      <c r="B269" s="96"/>
      <c r="C269" s="96"/>
      <c r="D269" s="127"/>
      <c r="E269" s="172" t="s">
        <v>139</v>
      </c>
      <c r="F269" s="173">
        <v>589.74</v>
      </c>
      <c r="G269" s="174">
        <v>0</v>
      </c>
      <c r="H269" s="174">
        <v>0</v>
      </c>
      <c r="I269" s="174">
        <v>0</v>
      </c>
      <c r="J269" s="175">
        <v>589.74</v>
      </c>
      <c r="K269" s="97"/>
      <c r="L269" s="97"/>
      <c r="M269" s="97"/>
    </row>
    <row r="270" spans="1:13" x14ac:dyDescent="0.25">
      <c r="A270" s="96"/>
      <c r="B270" s="96"/>
      <c r="C270" s="96"/>
      <c r="D270" s="127"/>
      <c r="E270" s="172" t="s">
        <v>140</v>
      </c>
      <c r="F270" s="173">
        <v>422.93</v>
      </c>
      <c r="G270" s="174">
        <v>0</v>
      </c>
      <c r="H270" s="174">
        <v>0</v>
      </c>
      <c r="I270" s="174">
        <v>0</v>
      </c>
      <c r="J270" s="175">
        <v>422.93</v>
      </c>
      <c r="K270" s="97"/>
      <c r="L270" s="97"/>
      <c r="M270" s="97"/>
    </row>
    <row r="271" spans="1:13" x14ac:dyDescent="0.25">
      <c r="A271" s="105"/>
      <c r="B271" s="105"/>
      <c r="C271" s="105"/>
      <c r="D271" s="128"/>
      <c r="E271" s="177" t="s">
        <v>141</v>
      </c>
      <c r="F271" s="178">
        <v>41.75</v>
      </c>
      <c r="G271" s="179">
        <v>0</v>
      </c>
      <c r="H271" s="179">
        <v>0</v>
      </c>
      <c r="I271" s="179">
        <v>0</v>
      </c>
      <c r="J271" s="180">
        <v>41.75</v>
      </c>
      <c r="K271" s="99"/>
      <c r="L271" s="99"/>
      <c r="M271" s="99"/>
    </row>
    <row r="272" spans="1:13" ht="13.5" customHeight="1" x14ac:dyDescent="0.25">
      <c r="A272" s="115" t="s">
        <v>30</v>
      </c>
      <c r="B272" s="93" t="s">
        <v>14</v>
      </c>
      <c r="C272" s="181" t="s">
        <v>142</v>
      </c>
      <c r="D272" s="153" t="s">
        <v>191</v>
      </c>
      <c r="E272" s="154"/>
      <c r="F272" s="154"/>
      <c r="G272" s="154"/>
      <c r="H272" s="154"/>
      <c r="I272" s="154"/>
      <c r="J272" s="155"/>
      <c r="K272" s="94">
        <f>SUM(J274:J290)</f>
        <v>2579.5399999999995</v>
      </c>
      <c r="L272" s="112"/>
      <c r="M272" s="95">
        <f>+ROUND(TRUNC(K272,2)*TRUNC(L272,2),2)</f>
        <v>0</v>
      </c>
    </row>
    <row r="273" spans="1:13" ht="106.5" customHeight="1" x14ac:dyDescent="0.25">
      <c r="A273" s="96"/>
      <c r="B273" s="96"/>
      <c r="C273" s="96"/>
      <c r="D273" s="159" t="s">
        <v>192</v>
      </c>
      <c r="E273" s="160"/>
      <c r="F273" s="162"/>
      <c r="G273" s="162"/>
      <c r="H273" s="162"/>
      <c r="I273" s="162"/>
      <c r="J273" s="161"/>
      <c r="K273" s="97"/>
      <c r="L273" s="97"/>
      <c r="M273" s="97"/>
    </row>
    <row r="274" spans="1:13" x14ac:dyDescent="0.25">
      <c r="A274" s="96"/>
      <c r="B274" s="96"/>
      <c r="C274" s="96"/>
      <c r="D274" s="127"/>
      <c r="E274" s="172" t="s">
        <v>125</v>
      </c>
      <c r="F274" s="173"/>
      <c r="G274" s="174"/>
      <c r="H274" s="174"/>
      <c r="I274" s="174"/>
      <c r="J274" s="175">
        <v>0</v>
      </c>
      <c r="K274" s="97"/>
      <c r="L274" s="97"/>
      <c r="M274" s="97"/>
    </row>
    <row r="275" spans="1:13" x14ac:dyDescent="0.25">
      <c r="A275" s="96"/>
      <c r="B275" s="96"/>
      <c r="C275" s="96"/>
      <c r="D275" s="127"/>
      <c r="E275" s="172" t="s">
        <v>126</v>
      </c>
      <c r="F275" s="173"/>
      <c r="G275" s="174"/>
      <c r="H275" s="174"/>
      <c r="I275" s="174"/>
      <c r="J275" s="175">
        <v>0</v>
      </c>
      <c r="K275" s="97"/>
      <c r="L275" s="97"/>
      <c r="M275" s="97"/>
    </row>
    <row r="276" spans="1:13" x14ac:dyDescent="0.25">
      <c r="A276" s="96"/>
      <c r="B276" s="96"/>
      <c r="C276" s="96"/>
      <c r="D276" s="127"/>
      <c r="E276" s="172" t="s">
        <v>127</v>
      </c>
      <c r="F276" s="173"/>
      <c r="G276" s="174"/>
      <c r="H276" s="174"/>
      <c r="I276" s="174"/>
      <c r="J276" s="175">
        <v>0</v>
      </c>
      <c r="K276" s="97"/>
      <c r="L276" s="97"/>
      <c r="M276" s="97"/>
    </row>
    <row r="277" spans="1:13" x14ac:dyDescent="0.25">
      <c r="A277" s="96"/>
      <c r="B277" s="96"/>
      <c r="C277" s="96"/>
      <c r="D277" s="127"/>
      <c r="E277" s="172" t="s">
        <v>128</v>
      </c>
      <c r="F277" s="173"/>
      <c r="G277" s="174"/>
      <c r="H277" s="174"/>
      <c r="I277" s="174"/>
      <c r="J277" s="175">
        <v>0</v>
      </c>
      <c r="K277" s="97"/>
      <c r="L277" s="97"/>
      <c r="M277" s="97"/>
    </row>
    <row r="278" spans="1:13" x14ac:dyDescent="0.25">
      <c r="A278" s="96"/>
      <c r="B278" s="96"/>
      <c r="C278" s="96"/>
      <c r="D278" s="127"/>
      <c r="E278" s="172" t="s">
        <v>129</v>
      </c>
      <c r="F278" s="173"/>
      <c r="G278" s="174"/>
      <c r="H278" s="174"/>
      <c r="I278" s="174"/>
      <c r="J278" s="175">
        <v>0</v>
      </c>
      <c r="K278" s="97"/>
      <c r="L278" s="97"/>
      <c r="M278" s="97"/>
    </row>
    <row r="279" spans="1:13" x14ac:dyDescent="0.25">
      <c r="A279" s="96"/>
      <c r="B279" s="96"/>
      <c r="C279" s="96"/>
      <c r="D279" s="127"/>
      <c r="E279" s="172" t="s">
        <v>130</v>
      </c>
      <c r="F279" s="173"/>
      <c r="G279" s="174"/>
      <c r="H279" s="174"/>
      <c r="I279" s="174"/>
      <c r="J279" s="175">
        <v>0</v>
      </c>
      <c r="K279" s="97"/>
      <c r="L279" s="97"/>
      <c r="M279" s="97"/>
    </row>
    <row r="280" spans="1:13" x14ac:dyDescent="0.25">
      <c r="A280" s="96"/>
      <c r="B280" s="96"/>
      <c r="C280" s="96"/>
      <c r="D280" s="127"/>
      <c r="E280" s="172" t="s">
        <v>131</v>
      </c>
      <c r="F280" s="173"/>
      <c r="G280" s="174"/>
      <c r="H280" s="174"/>
      <c r="I280" s="174"/>
      <c r="J280" s="175">
        <v>0</v>
      </c>
      <c r="K280" s="97"/>
      <c r="L280" s="97"/>
      <c r="M280" s="97"/>
    </row>
    <row r="281" spans="1:13" x14ac:dyDescent="0.25">
      <c r="A281" s="96"/>
      <c r="B281" s="96"/>
      <c r="C281" s="96"/>
      <c r="D281" s="127"/>
      <c r="E281" s="172" t="s">
        <v>132</v>
      </c>
      <c r="F281" s="173"/>
      <c r="G281" s="174"/>
      <c r="H281" s="174"/>
      <c r="I281" s="174"/>
      <c r="J281" s="175">
        <v>0</v>
      </c>
      <c r="K281" s="97"/>
      <c r="L281" s="97"/>
      <c r="M281" s="97"/>
    </row>
    <row r="282" spans="1:13" x14ac:dyDescent="0.25">
      <c r="A282" s="96"/>
      <c r="B282" s="96"/>
      <c r="C282" s="96"/>
      <c r="D282" s="127"/>
      <c r="E282" s="172" t="s">
        <v>133</v>
      </c>
      <c r="F282" s="173">
        <v>341.32</v>
      </c>
      <c r="G282" s="174">
        <v>0</v>
      </c>
      <c r="H282" s="174">
        <v>0</v>
      </c>
      <c r="I282" s="174">
        <v>0</v>
      </c>
      <c r="J282" s="175">
        <v>341.32</v>
      </c>
      <c r="K282" s="97"/>
      <c r="L282" s="97"/>
      <c r="M282" s="97"/>
    </row>
    <row r="283" spans="1:13" x14ac:dyDescent="0.25">
      <c r="A283" s="96"/>
      <c r="B283" s="96"/>
      <c r="C283" s="96"/>
      <c r="D283" s="127"/>
      <c r="E283" s="172" t="s">
        <v>134</v>
      </c>
      <c r="F283" s="173">
        <v>486.2</v>
      </c>
      <c r="G283" s="174">
        <v>0</v>
      </c>
      <c r="H283" s="174">
        <v>0</v>
      </c>
      <c r="I283" s="174">
        <v>0</v>
      </c>
      <c r="J283" s="175">
        <v>486.2</v>
      </c>
      <c r="K283" s="97"/>
      <c r="L283" s="97"/>
      <c r="M283" s="97"/>
    </row>
    <row r="284" spans="1:13" x14ac:dyDescent="0.25">
      <c r="A284" s="96"/>
      <c r="B284" s="96"/>
      <c r="C284" s="96"/>
      <c r="D284" s="127"/>
      <c r="E284" s="172" t="s">
        <v>135</v>
      </c>
      <c r="F284" s="173">
        <v>43.47</v>
      </c>
      <c r="G284" s="174">
        <v>0</v>
      </c>
      <c r="H284" s="174">
        <v>0</v>
      </c>
      <c r="I284" s="174">
        <v>0</v>
      </c>
      <c r="J284" s="175">
        <v>43.47</v>
      </c>
      <c r="K284" s="97"/>
      <c r="L284" s="97"/>
      <c r="M284" s="97"/>
    </row>
    <row r="285" spans="1:13" x14ac:dyDescent="0.25">
      <c r="A285" s="96"/>
      <c r="B285" s="96"/>
      <c r="C285" s="96"/>
      <c r="D285" s="127"/>
      <c r="E285" s="172" t="s">
        <v>136</v>
      </c>
      <c r="F285" s="173">
        <v>479.3</v>
      </c>
      <c r="G285" s="174">
        <v>0</v>
      </c>
      <c r="H285" s="174">
        <v>0</v>
      </c>
      <c r="I285" s="174">
        <v>0</v>
      </c>
      <c r="J285" s="175">
        <v>479.3</v>
      </c>
      <c r="K285" s="97"/>
      <c r="L285" s="97"/>
      <c r="M285" s="97"/>
    </row>
    <row r="286" spans="1:13" x14ac:dyDescent="0.25">
      <c r="A286" s="96"/>
      <c r="B286" s="96"/>
      <c r="C286" s="96"/>
      <c r="D286" s="127"/>
      <c r="E286" s="172" t="s">
        <v>137</v>
      </c>
      <c r="F286" s="173"/>
      <c r="G286" s="174"/>
      <c r="H286" s="174"/>
      <c r="I286" s="174"/>
      <c r="J286" s="175">
        <v>0</v>
      </c>
      <c r="K286" s="97"/>
      <c r="L286" s="97"/>
      <c r="M286" s="97"/>
    </row>
    <row r="287" spans="1:13" x14ac:dyDescent="0.25">
      <c r="A287" s="96"/>
      <c r="B287" s="96"/>
      <c r="C287" s="96"/>
      <c r="D287" s="127"/>
      <c r="E287" s="172" t="s">
        <v>138</v>
      </c>
      <c r="F287" s="173">
        <v>174.83</v>
      </c>
      <c r="G287" s="174">
        <v>0</v>
      </c>
      <c r="H287" s="174">
        <v>0</v>
      </c>
      <c r="I287" s="174">
        <v>0</v>
      </c>
      <c r="J287" s="175">
        <v>174.83</v>
      </c>
      <c r="K287" s="97"/>
      <c r="L287" s="97"/>
      <c r="M287" s="97"/>
    </row>
    <row r="288" spans="1:13" x14ac:dyDescent="0.25">
      <c r="A288" s="96"/>
      <c r="B288" s="96"/>
      <c r="C288" s="96"/>
      <c r="D288" s="127"/>
      <c r="E288" s="172" t="s">
        <v>139</v>
      </c>
      <c r="F288" s="173">
        <v>589.74</v>
      </c>
      <c r="G288" s="174">
        <v>0</v>
      </c>
      <c r="H288" s="174">
        <v>0</v>
      </c>
      <c r="I288" s="174">
        <v>0</v>
      </c>
      <c r="J288" s="175">
        <v>589.74</v>
      </c>
      <c r="K288" s="97"/>
      <c r="L288" s="97"/>
      <c r="M288" s="97"/>
    </row>
    <row r="289" spans="1:13" x14ac:dyDescent="0.25">
      <c r="A289" s="96"/>
      <c r="B289" s="96"/>
      <c r="C289" s="96"/>
      <c r="D289" s="127"/>
      <c r="E289" s="172" t="s">
        <v>140</v>
      </c>
      <c r="F289" s="173">
        <v>422.93</v>
      </c>
      <c r="G289" s="174">
        <v>0</v>
      </c>
      <c r="H289" s="174">
        <v>0</v>
      </c>
      <c r="I289" s="174">
        <v>0</v>
      </c>
      <c r="J289" s="175">
        <v>422.93</v>
      </c>
      <c r="K289" s="97"/>
      <c r="L289" s="97"/>
      <c r="M289" s="97"/>
    </row>
    <row r="290" spans="1:13" x14ac:dyDescent="0.25">
      <c r="A290" s="105"/>
      <c r="B290" s="105"/>
      <c r="C290" s="105"/>
      <c r="D290" s="128"/>
      <c r="E290" s="177" t="s">
        <v>141</v>
      </c>
      <c r="F290" s="178">
        <v>41.75</v>
      </c>
      <c r="G290" s="179">
        <v>0</v>
      </c>
      <c r="H290" s="179">
        <v>0</v>
      </c>
      <c r="I290" s="179">
        <v>0</v>
      </c>
      <c r="J290" s="180">
        <v>41.75</v>
      </c>
      <c r="K290" s="99"/>
      <c r="L290" s="99"/>
      <c r="M290" s="99"/>
    </row>
    <row r="291" spans="1:13" ht="13.5" customHeight="1" x14ac:dyDescent="0.25">
      <c r="A291" s="115" t="s">
        <v>31</v>
      </c>
      <c r="B291" s="93" t="s">
        <v>14</v>
      </c>
      <c r="C291" s="181" t="s">
        <v>142</v>
      </c>
      <c r="D291" s="153" t="s">
        <v>193</v>
      </c>
      <c r="E291" s="154"/>
      <c r="F291" s="154"/>
      <c r="G291" s="154"/>
      <c r="H291" s="154"/>
      <c r="I291" s="154"/>
      <c r="J291" s="155"/>
      <c r="K291" s="94">
        <f>SUM(J293:J294)</f>
        <v>134.63999999999999</v>
      </c>
      <c r="L291" s="112"/>
      <c r="M291" s="95">
        <f>+ROUND(TRUNC(K291,2)*TRUNC(L291,2),2)</f>
        <v>0</v>
      </c>
    </row>
    <row r="292" spans="1:13" ht="351" customHeight="1" x14ac:dyDescent="0.25">
      <c r="A292" s="96"/>
      <c r="B292" s="96"/>
      <c r="C292" s="96"/>
      <c r="D292" s="159" t="s">
        <v>194</v>
      </c>
      <c r="E292" s="160"/>
      <c r="F292" s="162"/>
      <c r="G292" s="162"/>
      <c r="H292" s="162"/>
      <c r="I292" s="162"/>
      <c r="J292" s="161"/>
      <c r="K292" s="97"/>
      <c r="L292" s="97"/>
      <c r="M292" s="97"/>
    </row>
    <row r="293" spans="1:13" x14ac:dyDescent="0.25">
      <c r="A293" s="96"/>
      <c r="B293" s="96"/>
      <c r="C293" s="96"/>
      <c r="D293" s="127"/>
      <c r="E293" s="172" t="s">
        <v>195</v>
      </c>
      <c r="F293" s="173">
        <v>73.44</v>
      </c>
      <c r="G293" s="174">
        <v>0</v>
      </c>
      <c r="H293" s="174">
        <v>0</v>
      </c>
      <c r="I293" s="174">
        <v>0</v>
      </c>
      <c r="J293" s="175">
        <v>73.44</v>
      </c>
      <c r="K293" s="97"/>
      <c r="L293" s="97"/>
      <c r="M293" s="97"/>
    </row>
    <row r="294" spans="1:13" x14ac:dyDescent="0.25">
      <c r="A294" s="105"/>
      <c r="B294" s="105"/>
      <c r="C294" s="105"/>
      <c r="D294" s="128"/>
      <c r="E294" s="177" t="s">
        <v>196</v>
      </c>
      <c r="F294" s="178">
        <v>61.2</v>
      </c>
      <c r="G294" s="179">
        <v>0</v>
      </c>
      <c r="H294" s="179">
        <v>0</v>
      </c>
      <c r="I294" s="179">
        <v>0</v>
      </c>
      <c r="J294" s="180">
        <v>61.2</v>
      </c>
      <c r="K294" s="99"/>
      <c r="L294" s="99"/>
      <c r="M294" s="99"/>
    </row>
    <row r="295" spans="1:13" ht="13.5" customHeight="1" x14ac:dyDescent="0.25">
      <c r="A295" s="115" t="s">
        <v>32</v>
      </c>
      <c r="B295" s="93" t="s">
        <v>14</v>
      </c>
      <c r="C295" s="181" t="s">
        <v>142</v>
      </c>
      <c r="D295" s="153" t="s">
        <v>197</v>
      </c>
      <c r="E295" s="154"/>
      <c r="F295" s="154"/>
      <c r="G295" s="154"/>
      <c r="H295" s="154"/>
      <c r="I295" s="154"/>
      <c r="J295" s="155"/>
      <c r="K295" s="94">
        <f>SUM(J297:J313)</f>
        <v>1918.3400000000001</v>
      </c>
      <c r="L295" s="112"/>
      <c r="M295" s="95">
        <f>+ROUND(TRUNC(K295,2)*TRUNC(L295,2),2)</f>
        <v>0</v>
      </c>
    </row>
    <row r="296" spans="1:13" ht="351" customHeight="1" x14ac:dyDescent="0.25">
      <c r="A296" s="96"/>
      <c r="B296" s="96"/>
      <c r="C296" s="96"/>
      <c r="D296" s="159" t="s">
        <v>198</v>
      </c>
      <c r="E296" s="160"/>
      <c r="F296" s="162"/>
      <c r="G296" s="162"/>
      <c r="H296" s="162"/>
      <c r="I296" s="162"/>
      <c r="J296" s="161"/>
      <c r="K296" s="97"/>
      <c r="L296" s="97"/>
      <c r="M296" s="97"/>
    </row>
    <row r="297" spans="1:13" x14ac:dyDescent="0.25">
      <c r="A297" s="96"/>
      <c r="B297" s="96"/>
      <c r="C297" s="96"/>
      <c r="D297" s="127"/>
      <c r="E297" s="172" t="s">
        <v>125</v>
      </c>
      <c r="F297" s="173"/>
      <c r="G297" s="174"/>
      <c r="H297" s="174"/>
      <c r="I297" s="174"/>
      <c r="J297" s="184">
        <v>0</v>
      </c>
      <c r="K297" s="97"/>
      <c r="L297" s="97"/>
      <c r="M297" s="97"/>
    </row>
    <row r="298" spans="1:13" x14ac:dyDescent="0.25">
      <c r="A298" s="96"/>
      <c r="B298" s="96"/>
      <c r="C298" s="96"/>
      <c r="D298" s="127"/>
      <c r="E298" s="172" t="s">
        <v>126</v>
      </c>
      <c r="F298" s="173">
        <v>657</v>
      </c>
      <c r="G298" s="174">
        <v>0</v>
      </c>
      <c r="H298" s="174">
        <v>0</v>
      </c>
      <c r="I298" s="174">
        <v>0</v>
      </c>
      <c r="J298" s="184">
        <v>657</v>
      </c>
      <c r="K298" s="97"/>
      <c r="L298" s="97"/>
      <c r="M298" s="97"/>
    </row>
    <row r="299" spans="1:13" x14ac:dyDescent="0.25">
      <c r="A299" s="96"/>
      <c r="B299" s="96"/>
      <c r="C299" s="96"/>
      <c r="D299" s="127"/>
      <c r="E299" s="172" t="s">
        <v>127</v>
      </c>
      <c r="F299" s="173">
        <v>317.55</v>
      </c>
      <c r="G299" s="174">
        <v>0</v>
      </c>
      <c r="H299" s="174">
        <v>0</v>
      </c>
      <c r="I299" s="174">
        <v>0</v>
      </c>
      <c r="J299" s="184">
        <v>317.55</v>
      </c>
      <c r="K299" s="97"/>
      <c r="L299" s="97"/>
      <c r="M299" s="97"/>
    </row>
    <row r="300" spans="1:13" x14ac:dyDescent="0.25">
      <c r="A300" s="96"/>
      <c r="B300" s="96"/>
      <c r="C300" s="96"/>
      <c r="D300" s="127"/>
      <c r="E300" s="172" t="s">
        <v>128</v>
      </c>
      <c r="F300" s="173">
        <v>183.94</v>
      </c>
      <c r="G300" s="174">
        <v>0</v>
      </c>
      <c r="H300" s="174">
        <v>0</v>
      </c>
      <c r="I300" s="174">
        <v>0</v>
      </c>
      <c r="J300" s="184">
        <v>183.94</v>
      </c>
      <c r="K300" s="97"/>
      <c r="L300" s="97"/>
      <c r="M300" s="97"/>
    </row>
    <row r="301" spans="1:13" x14ac:dyDescent="0.25">
      <c r="A301" s="96"/>
      <c r="B301" s="96"/>
      <c r="C301" s="96"/>
      <c r="D301" s="127"/>
      <c r="E301" s="172" t="s">
        <v>129</v>
      </c>
      <c r="F301" s="173">
        <v>183.94</v>
      </c>
      <c r="G301" s="174">
        <v>0</v>
      </c>
      <c r="H301" s="174">
        <v>0</v>
      </c>
      <c r="I301" s="174">
        <v>0</v>
      </c>
      <c r="J301" s="184">
        <v>183.94</v>
      </c>
      <c r="K301" s="97"/>
      <c r="L301" s="97"/>
      <c r="M301" s="97"/>
    </row>
    <row r="302" spans="1:13" x14ac:dyDescent="0.25">
      <c r="A302" s="96"/>
      <c r="B302" s="96"/>
      <c r="C302" s="96"/>
      <c r="D302" s="127"/>
      <c r="E302" s="172" t="s">
        <v>130</v>
      </c>
      <c r="F302" s="173">
        <v>183.94</v>
      </c>
      <c r="G302" s="174">
        <v>0</v>
      </c>
      <c r="H302" s="174">
        <v>0</v>
      </c>
      <c r="I302" s="174">
        <v>0</v>
      </c>
      <c r="J302" s="184">
        <v>183.94</v>
      </c>
      <c r="K302" s="97"/>
      <c r="L302" s="97"/>
      <c r="M302" s="97"/>
    </row>
    <row r="303" spans="1:13" x14ac:dyDescent="0.25">
      <c r="A303" s="96"/>
      <c r="B303" s="96"/>
      <c r="C303" s="96"/>
      <c r="D303" s="127"/>
      <c r="E303" s="172" t="s">
        <v>131</v>
      </c>
      <c r="F303" s="173">
        <v>183.94</v>
      </c>
      <c r="G303" s="174">
        <v>0</v>
      </c>
      <c r="H303" s="174">
        <v>0</v>
      </c>
      <c r="I303" s="174">
        <v>0</v>
      </c>
      <c r="J303" s="184">
        <v>183.94</v>
      </c>
      <c r="K303" s="97"/>
      <c r="L303" s="97"/>
      <c r="M303" s="97"/>
    </row>
    <row r="304" spans="1:13" x14ac:dyDescent="0.25">
      <c r="A304" s="96"/>
      <c r="B304" s="96"/>
      <c r="C304" s="96"/>
      <c r="D304" s="127"/>
      <c r="E304" s="172" t="s">
        <v>132</v>
      </c>
      <c r="F304" s="173">
        <v>208.03</v>
      </c>
      <c r="G304" s="174">
        <v>0</v>
      </c>
      <c r="H304" s="174">
        <v>0</v>
      </c>
      <c r="I304" s="174">
        <v>0</v>
      </c>
      <c r="J304" s="184">
        <v>208.03</v>
      </c>
      <c r="K304" s="97"/>
      <c r="L304" s="97"/>
      <c r="M304" s="97"/>
    </row>
    <row r="305" spans="1:13" x14ac:dyDescent="0.25">
      <c r="A305" s="96"/>
      <c r="B305" s="96"/>
      <c r="C305" s="96"/>
      <c r="D305" s="127"/>
      <c r="E305" s="172" t="s">
        <v>133</v>
      </c>
      <c r="F305" s="173"/>
      <c r="G305" s="174"/>
      <c r="H305" s="174"/>
      <c r="I305" s="174"/>
      <c r="J305" s="184">
        <v>0</v>
      </c>
      <c r="K305" s="97"/>
      <c r="L305" s="97"/>
      <c r="M305" s="97"/>
    </row>
    <row r="306" spans="1:13" x14ac:dyDescent="0.25">
      <c r="A306" s="96"/>
      <c r="B306" s="96"/>
      <c r="C306" s="96"/>
      <c r="D306" s="127"/>
      <c r="E306" s="172" t="s">
        <v>134</v>
      </c>
      <c r="F306" s="173"/>
      <c r="G306" s="174"/>
      <c r="H306" s="174"/>
      <c r="I306" s="174"/>
      <c r="J306" s="184">
        <v>0</v>
      </c>
      <c r="K306" s="97"/>
      <c r="L306" s="97"/>
      <c r="M306" s="97"/>
    </row>
    <row r="307" spans="1:13" x14ac:dyDescent="0.25">
      <c r="A307" s="96"/>
      <c r="B307" s="96"/>
      <c r="C307" s="96"/>
      <c r="D307" s="127"/>
      <c r="E307" s="172" t="s">
        <v>135</v>
      </c>
      <c r="F307" s="173"/>
      <c r="G307" s="174"/>
      <c r="H307" s="174"/>
      <c r="I307" s="174"/>
      <c r="J307" s="184">
        <v>0</v>
      </c>
      <c r="K307" s="97"/>
      <c r="L307" s="97"/>
      <c r="M307" s="97"/>
    </row>
    <row r="308" spans="1:13" x14ac:dyDescent="0.25">
      <c r="A308" s="96"/>
      <c r="B308" s="96"/>
      <c r="C308" s="96"/>
      <c r="D308" s="127"/>
      <c r="E308" s="172" t="s">
        <v>136</v>
      </c>
      <c r="F308" s="173"/>
      <c r="G308" s="174"/>
      <c r="H308" s="174"/>
      <c r="I308" s="174"/>
      <c r="J308" s="184">
        <v>0</v>
      </c>
      <c r="K308" s="97"/>
      <c r="L308" s="97"/>
      <c r="M308" s="97"/>
    </row>
    <row r="309" spans="1:13" x14ac:dyDescent="0.25">
      <c r="A309" s="96"/>
      <c r="B309" s="96"/>
      <c r="C309" s="96"/>
      <c r="D309" s="127"/>
      <c r="E309" s="172" t="s">
        <v>137</v>
      </c>
      <c r="F309" s="173"/>
      <c r="G309" s="174"/>
      <c r="H309" s="174"/>
      <c r="I309" s="174"/>
      <c r="J309" s="184">
        <v>0</v>
      </c>
      <c r="K309" s="97"/>
      <c r="L309" s="97"/>
      <c r="M309" s="97"/>
    </row>
    <row r="310" spans="1:13" x14ac:dyDescent="0.25">
      <c r="A310" s="96"/>
      <c r="B310" s="96"/>
      <c r="C310" s="96"/>
      <c r="D310" s="127"/>
      <c r="E310" s="172" t="s">
        <v>138</v>
      </c>
      <c r="F310" s="173"/>
      <c r="G310" s="174"/>
      <c r="H310" s="174"/>
      <c r="I310" s="174"/>
      <c r="J310" s="184">
        <v>0</v>
      </c>
      <c r="K310" s="97"/>
      <c r="L310" s="97"/>
      <c r="M310" s="97"/>
    </row>
    <row r="311" spans="1:13" x14ac:dyDescent="0.25">
      <c r="A311" s="96"/>
      <c r="B311" s="96"/>
      <c r="C311" s="96"/>
      <c r="D311" s="127"/>
      <c r="E311" s="172" t="s">
        <v>139</v>
      </c>
      <c r="F311" s="173"/>
      <c r="G311" s="174"/>
      <c r="H311" s="174"/>
      <c r="I311" s="174"/>
      <c r="J311" s="184">
        <v>0</v>
      </c>
      <c r="K311" s="97"/>
      <c r="L311" s="97"/>
      <c r="M311" s="97"/>
    </row>
    <row r="312" spans="1:13" x14ac:dyDescent="0.25">
      <c r="A312" s="96"/>
      <c r="B312" s="96"/>
      <c r="C312" s="96"/>
      <c r="D312" s="127"/>
      <c r="E312" s="172" t="s">
        <v>140</v>
      </c>
      <c r="F312" s="173"/>
      <c r="G312" s="174"/>
      <c r="H312" s="174"/>
      <c r="I312" s="174"/>
      <c r="J312" s="184">
        <v>0</v>
      </c>
      <c r="K312" s="97"/>
      <c r="L312" s="97"/>
      <c r="M312" s="97"/>
    </row>
    <row r="313" spans="1:13" x14ac:dyDescent="0.25">
      <c r="A313" s="105"/>
      <c r="B313" s="105"/>
      <c r="C313" s="105"/>
      <c r="D313" s="128"/>
      <c r="E313" s="177" t="s">
        <v>141</v>
      </c>
      <c r="F313" s="178"/>
      <c r="G313" s="179"/>
      <c r="H313" s="179"/>
      <c r="I313" s="179"/>
      <c r="J313" s="185">
        <v>0</v>
      </c>
      <c r="K313" s="99"/>
      <c r="L313" s="99"/>
      <c r="M313" s="99"/>
    </row>
    <row r="314" spans="1:13" ht="13.5" customHeight="1" x14ac:dyDescent="0.25">
      <c r="A314" s="115" t="s">
        <v>33</v>
      </c>
      <c r="B314" s="93" t="s">
        <v>14</v>
      </c>
      <c r="C314" s="172" t="s">
        <v>121</v>
      </c>
      <c r="D314" s="153" t="s">
        <v>199</v>
      </c>
      <c r="E314" s="154"/>
      <c r="F314" s="154"/>
      <c r="G314" s="154"/>
      <c r="H314" s="154"/>
      <c r="I314" s="154"/>
      <c r="J314" s="155"/>
      <c r="K314" s="94">
        <f>SUM(J316:J332)</f>
        <v>168.31999999999996</v>
      </c>
      <c r="L314" s="112"/>
      <c r="M314" s="95">
        <f>+ROUND(TRUNC(K314,2)*TRUNC(L314,2),2)</f>
        <v>0</v>
      </c>
    </row>
    <row r="315" spans="1:13" ht="96.75" customHeight="1" x14ac:dyDescent="0.25">
      <c r="A315" s="96"/>
      <c r="B315" s="96"/>
      <c r="C315" s="96"/>
      <c r="D315" s="159" t="s">
        <v>200</v>
      </c>
      <c r="E315" s="160"/>
      <c r="F315" s="162"/>
      <c r="G315" s="162"/>
      <c r="H315" s="162"/>
      <c r="I315" s="162"/>
      <c r="J315" s="161"/>
      <c r="K315" s="97"/>
      <c r="L315" s="97"/>
      <c r="M315" s="97"/>
    </row>
    <row r="316" spans="1:13" x14ac:dyDescent="0.25">
      <c r="A316" s="96"/>
      <c r="B316" s="96"/>
      <c r="C316" s="96"/>
      <c r="D316" s="127"/>
      <c r="E316" s="172" t="s">
        <v>125</v>
      </c>
      <c r="F316" s="173"/>
      <c r="G316" s="174"/>
      <c r="H316" s="174"/>
      <c r="I316" s="174"/>
      <c r="J316" s="184">
        <v>0</v>
      </c>
      <c r="K316" s="97"/>
      <c r="L316" s="97"/>
      <c r="M316" s="97"/>
    </row>
    <row r="317" spans="1:13" x14ac:dyDescent="0.25">
      <c r="A317" s="96"/>
      <c r="B317" s="96"/>
      <c r="C317" s="96"/>
      <c r="D317" s="127"/>
      <c r="E317" s="172" t="s">
        <v>126</v>
      </c>
      <c r="F317" s="173"/>
      <c r="G317" s="174"/>
      <c r="H317" s="174"/>
      <c r="I317" s="174"/>
      <c r="J317" s="184">
        <v>0</v>
      </c>
      <c r="K317" s="97"/>
      <c r="L317" s="97"/>
      <c r="M317" s="97"/>
    </row>
    <row r="318" spans="1:13" x14ac:dyDescent="0.25">
      <c r="A318" s="96"/>
      <c r="B318" s="96"/>
      <c r="C318" s="96"/>
      <c r="D318" s="127"/>
      <c r="E318" s="172" t="s">
        <v>127</v>
      </c>
      <c r="F318" s="173"/>
      <c r="G318" s="174"/>
      <c r="H318" s="174"/>
      <c r="I318" s="174"/>
      <c r="J318" s="184">
        <v>0</v>
      </c>
      <c r="K318" s="97"/>
      <c r="L318" s="97"/>
      <c r="M318" s="97"/>
    </row>
    <row r="319" spans="1:13" x14ac:dyDescent="0.25">
      <c r="A319" s="96"/>
      <c r="B319" s="96"/>
      <c r="C319" s="96"/>
      <c r="D319" s="127"/>
      <c r="E319" s="172" t="s">
        <v>128</v>
      </c>
      <c r="F319" s="173"/>
      <c r="G319" s="174"/>
      <c r="H319" s="174"/>
      <c r="I319" s="174"/>
      <c r="J319" s="184">
        <v>0</v>
      </c>
      <c r="K319" s="97"/>
      <c r="L319" s="97"/>
      <c r="M319" s="97"/>
    </row>
    <row r="320" spans="1:13" x14ac:dyDescent="0.25">
      <c r="A320" s="96"/>
      <c r="B320" s="96"/>
      <c r="C320" s="96"/>
      <c r="D320" s="127"/>
      <c r="E320" s="172" t="s">
        <v>129</v>
      </c>
      <c r="F320" s="173"/>
      <c r="G320" s="174"/>
      <c r="H320" s="174"/>
      <c r="I320" s="174"/>
      <c r="J320" s="184">
        <v>0</v>
      </c>
      <c r="K320" s="97"/>
      <c r="L320" s="97"/>
      <c r="M320" s="97"/>
    </row>
    <row r="321" spans="1:13" x14ac:dyDescent="0.25">
      <c r="A321" s="96"/>
      <c r="B321" s="96"/>
      <c r="C321" s="96"/>
      <c r="D321" s="127"/>
      <c r="E321" s="172" t="s">
        <v>130</v>
      </c>
      <c r="F321" s="173"/>
      <c r="G321" s="174"/>
      <c r="H321" s="174"/>
      <c r="I321" s="174"/>
      <c r="J321" s="184">
        <v>0</v>
      </c>
      <c r="K321" s="97"/>
      <c r="L321" s="97"/>
      <c r="M321" s="97"/>
    </row>
    <row r="322" spans="1:13" x14ac:dyDescent="0.25">
      <c r="A322" s="96"/>
      <c r="B322" s="96"/>
      <c r="C322" s="96"/>
      <c r="D322" s="127"/>
      <c r="E322" s="172" t="s">
        <v>131</v>
      </c>
      <c r="F322" s="173"/>
      <c r="G322" s="174"/>
      <c r="H322" s="174"/>
      <c r="I322" s="174"/>
      <c r="J322" s="184">
        <v>0</v>
      </c>
      <c r="K322" s="97"/>
      <c r="L322" s="97"/>
      <c r="M322" s="97"/>
    </row>
    <row r="323" spans="1:13" x14ac:dyDescent="0.25">
      <c r="A323" s="96"/>
      <c r="B323" s="96"/>
      <c r="C323" s="96"/>
      <c r="D323" s="127"/>
      <c r="E323" s="172" t="s">
        <v>132</v>
      </c>
      <c r="F323" s="173"/>
      <c r="G323" s="174"/>
      <c r="H323" s="174"/>
      <c r="I323" s="174"/>
      <c r="J323" s="184">
        <v>0</v>
      </c>
      <c r="K323" s="97"/>
      <c r="L323" s="97"/>
      <c r="M323" s="97"/>
    </row>
    <row r="324" spans="1:13" x14ac:dyDescent="0.25">
      <c r="A324" s="96"/>
      <c r="B324" s="96"/>
      <c r="C324" s="96"/>
      <c r="D324" s="127"/>
      <c r="E324" s="172" t="s">
        <v>133</v>
      </c>
      <c r="F324" s="173">
        <v>341.32</v>
      </c>
      <c r="G324" s="174">
        <v>0</v>
      </c>
      <c r="H324" s="174">
        <v>0</v>
      </c>
      <c r="I324" s="174">
        <v>7.0000000000000007E-2</v>
      </c>
      <c r="J324" s="184">
        <v>23.89</v>
      </c>
      <c r="K324" s="97"/>
      <c r="L324" s="97"/>
      <c r="M324" s="97"/>
    </row>
    <row r="325" spans="1:13" x14ac:dyDescent="0.25">
      <c r="A325" s="96"/>
      <c r="B325" s="96"/>
      <c r="C325" s="96"/>
      <c r="D325" s="127"/>
      <c r="E325" s="172" t="s">
        <v>134</v>
      </c>
      <c r="F325" s="173">
        <v>486.2</v>
      </c>
      <c r="G325" s="174">
        <v>0</v>
      </c>
      <c r="H325" s="174">
        <v>0</v>
      </c>
      <c r="I325" s="174">
        <v>7.0000000000000007E-2</v>
      </c>
      <c r="J325" s="184">
        <v>34.03</v>
      </c>
      <c r="K325" s="97"/>
      <c r="L325" s="97"/>
      <c r="M325" s="97"/>
    </row>
    <row r="326" spans="1:13" x14ac:dyDescent="0.25">
      <c r="A326" s="96"/>
      <c r="B326" s="96"/>
      <c r="C326" s="96"/>
      <c r="D326" s="127"/>
      <c r="E326" s="172" t="s">
        <v>135</v>
      </c>
      <c r="F326" s="173">
        <v>43.47</v>
      </c>
      <c r="G326" s="174">
        <v>0</v>
      </c>
      <c r="H326" s="174">
        <v>0</v>
      </c>
      <c r="I326" s="174">
        <v>7.0000000000000007E-2</v>
      </c>
      <c r="J326" s="184">
        <v>3.04</v>
      </c>
      <c r="K326" s="97"/>
      <c r="L326" s="97"/>
      <c r="M326" s="97"/>
    </row>
    <row r="327" spans="1:13" x14ac:dyDescent="0.25">
      <c r="A327" s="96"/>
      <c r="B327" s="96"/>
      <c r="C327" s="96"/>
      <c r="D327" s="127"/>
      <c r="E327" s="172" t="s">
        <v>136</v>
      </c>
      <c r="F327" s="173">
        <v>479.3</v>
      </c>
      <c r="G327" s="174">
        <v>0</v>
      </c>
      <c r="H327" s="174">
        <v>0</v>
      </c>
      <c r="I327" s="174">
        <v>7.0000000000000007E-2</v>
      </c>
      <c r="J327" s="184">
        <v>33.549999999999997</v>
      </c>
      <c r="K327" s="97"/>
      <c r="L327" s="97"/>
      <c r="M327" s="97"/>
    </row>
    <row r="328" spans="1:13" x14ac:dyDescent="0.25">
      <c r="A328" s="96"/>
      <c r="B328" s="96"/>
      <c r="C328" s="96"/>
      <c r="D328" s="127"/>
      <c r="E328" s="172" t="s">
        <v>137</v>
      </c>
      <c r="F328" s="173"/>
      <c r="G328" s="174"/>
      <c r="H328" s="174"/>
      <c r="I328" s="174"/>
      <c r="J328" s="184">
        <v>0</v>
      </c>
      <c r="K328" s="97"/>
      <c r="L328" s="97"/>
      <c r="M328" s="97"/>
    </row>
    <row r="329" spans="1:13" x14ac:dyDescent="0.25">
      <c r="A329" s="96"/>
      <c r="B329" s="96"/>
      <c r="C329" s="96"/>
      <c r="D329" s="127"/>
      <c r="E329" s="172" t="s">
        <v>138</v>
      </c>
      <c r="F329" s="173"/>
      <c r="G329" s="174"/>
      <c r="H329" s="174"/>
      <c r="I329" s="174"/>
      <c r="J329" s="184">
        <v>0</v>
      </c>
      <c r="K329" s="97"/>
      <c r="L329" s="97"/>
      <c r="M329" s="97"/>
    </row>
    <row r="330" spans="1:13" x14ac:dyDescent="0.25">
      <c r="A330" s="96"/>
      <c r="B330" s="96"/>
      <c r="C330" s="96"/>
      <c r="D330" s="127"/>
      <c r="E330" s="172" t="s">
        <v>139</v>
      </c>
      <c r="F330" s="173">
        <v>589.74</v>
      </c>
      <c r="G330" s="174">
        <v>0</v>
      </c>
      <c r="H330" s="174">
        <v>0</v>
      </c>
      <c r="I330" s="174">
        <v>7.0000000000000007E-2</v>
      </c>
      <c r="J330" s="184">
        <v>41.28</v>
      </c>
      <c r="K330" s="97"/>
      <c r="L330" s="97"/>
      <c r="M330" s="97"/>
    </row>
    <row r="331" spans="1:13" x14ac:dyDescent="0.25">
      <c r="A331" s="96"/>
      <c r="B331" s="96"/>
      <c r="C331" s="96"/>
      <c r="D331" s="127"/>
      <c r="E331" s="172" t="s">
        <v>140</v>
      </c>
      <c r="F331" s="173">
        <v>422.93</v>
      </c>
      <c r="G331" s="174">
        <v>0</v>
      </c>
      <c r="H331" s="174">
        <v>0</v>
      </c>
      <c r="I331" s="174">
        <v>7.0000000000000007E-2</v>
      </c>
      <c r="J331" s="184">
        <v>29.61</v>
      </c>
      <c r="K331" s="97"/>
      <c r="L331" s="97"/>
      <c r="M331" s="97"/>
    </row>
    <row r="332" spans="1:13" x14ac:dyDescent="0.25">
      <c r="A332" s="105"/>
      <c r="B332" s="105"/>
      <c r="C332" s="105"/>
      <c r="D332" s="128"/>
      <c r="E332" s="177" t="s">
        <v>141</v>
      </c>
      <c r="F332" s="178">
        <v>41.75</v>
      </c>
      <c r="G332" s="179">
        <v>0</v>
      </c>
      <c r="H332" s="179">
        <v>0</v>
      </c>
      <c r="I332" s="179">
        <v>7.0000000000000007E-2</v>
      </c>
      <c r="J332" s="185">
        <v>2.92</v>
      </c>
      <c r="K332" s="99"/>
      <c r="L332" s="99"/>
      <c r="M332" s="99"/>
    </row>
    <row r="333" spans="1:13" x14ac:dyDescent="0.25">
      <c r="A333" s="115" t="s">
        <v>34</v>
      </c>
      <c r="B333" s="93" t="s">
        <v>14</v>
      </c>
      <c r="C333" s="172" t="s">
        <v>121</v>
      </c>
      <c r="D333" s="153" t="s">
        <v>201</v>
      </c>
      <c r="E333" s="154"/>
      <c r="F333" s="154"/>
      <c r="G333" s="154"/>
      <c r="H333" s="154"/>
      <c r="I333" s="154"/>
      <c r="J333" s="155"/>
      <c r="K333" s="94">
        <f>SUM(J335:J352)</f>
        <v>90.62</v>
      </c>
      <c r="L333" s="112"/>
      <c r="M333" s="95">
        <f>+ROUND(TRUNC(K333,2)*TRUNC(L333,2),2)</f>
        <v>0</v>
      </c>
    </row>
    <row r="334" spans="1:13" ht="96.75" customHeight="1" x14ac:dyDescent="0.25">
      <c r="A334" s="96"/>
      <c r="B334" s="96"/>
      <c r="C334" s="96"/>
      <c r="D334" s="159" t="s">
        <v>202</v>
      </c>
      <c r="E334" s="160"/>
      <c r="F334" s="162"/>
      <c r="G334" s="162"/>
      <c r="H334" s="162"/>
      <c r="I334" s="162"/>
      <c r="J334" s="161"/>
      <c r="K334" s="97"/>
      <c r="L334" s="97"/>
      <c r="M334" s="97"/>
    </row>
    <row r="335" spans="1:13" x14ac:dyDescent="0.25">
      <c r="A335" s="96"/>
      <c r="B335" s="96"/>
      <c r="C335" s="96"/>
      <c r="D335" s="127"/>
      <c r="E335" s="172" t="s">
        <v>138</v>
      </c>
      <c r="F335" s="173">
        <v>1</v>
      </c>
      <c r="G335" s="174">
        <v>174.83</v>
      </c>
      <c r="H335" s="174">
        <v>0</v>
      </c>
      <c r="I335" s="174">
        <v>0.1</v>
      </c>
      <c r="J335" s="184">
        <v>17.48</v>
      </c>
      <c r="K335" s="97"/>
      <c r="L335" s="97"/>
      <c r="M335" s="97"/>
    </row>
    <row r="336" spans="1:13" x14ac:dyDescent="0.25">
      <c r="A336" s="96"/>
      <c r="B336" s="96"/>
      <c r="C336" s="96"/>
      <c r="D336" s="127"/>
      <c r="E336" s="172" t="s">
        <v>203</v>
      </c>
      <c r="F336" s="173">
        <v>1</v>
      </c>
      <c r="G336" s="174">
        <v>0</v>
      </c>
      <c r="H336" s="174">
        <v>0</v>
      </c>
      <c r="I336" s="174">
        <v>0</v>
      </c>
      <c r="J336" s="184">
        <v>1</v>
      </c>
      <c r="K336" s="97"/>
      <c r="L336" s="97"/>
      <c r="M336" s="97"/>
    </row>
    <row r="337" spans="1:13" x14ac:dyDescent="0.25">
      <c r="A337" s="96"/>
      <c r="B337" s="96"/>
      <c r="C337" s="96"/>
      <c r="D337" s="127"/>
      <c r="E337" s="172" t="s">
        <v>125</v>
      </c>
      <c r="F337" s="173"/>
      <c r="G337" s="174"/>
      <c r="H337" s="174"/>
      <c r="I337" s="174"/>
      <c r="J337" s="184">
        <v>0</v>
      </c>
      <c r="K337" s="97"/>
      <c r="L337" s="97"/>
      <c r="M337" s="97"/>
    </row>
    <row r="338" spans="1:13" x14ac:dyDescent="0.25">
      <c r="A338" s="96"/>
      <c r="B338" s="96"/>
      <c r="C338" s="96"/>
      <c r="D338" s="127"/>
      <c r="E338" s="172" t="s">
        <v>126</v>
      </c>
      <c r="F338" s="173"/>
      <c r="G338" s="174"/>
      <c r="H338" s="174"/>
      <c r="I338" s="174"/>
      <c r="J338" s="184">
        <v>0</v>
      </c>
      <c r="K338" s="97"/>
      <c r="L338" s="97"/>
      <c r="M338" s="97"/>
    </row>
    <row r="339" spans="1:13" x14ac:dyDescent="0.25">
      <c r="A339" s="96"/>
      <c r="B339" s="96"/>
      <c r="C339" s="96"/>
      <c r="D339" s="127"/>
      <c r="E339" s="172" t="s">
        <v>127</v>
      </c>
      <c r="F339" s="173"/>
      <c r="G339" s="174"/>
      <c r="H339" s="174"/>
      <c r="I339" s="174"/>
      <c r="J339" s="184">
        <v>0</v>
      </c>
      <c r="K339" s="97"/>
      <c r="L339" s="97"/>
      <c r="M339" s="97"/>
    </row>
    <row r="340" spans="1:13" x14ac:dyDescent="0.25">
      <c r="A340" s="96"/>
      <c r="B340" s="96"/>
      <c r="C340" s="96"/>
      <c r="D340" s="127"/>
      <c r="E340" s="172" t="s">
        <v>128</v>
      </c>
      <c r="F340" s="173"/>
      <c r="G340" s="174"/>
      <c r="H340" s="174"/>
      <c r="I340" s="174"/>
      <c r="J340" s="184">
        <v>0</v>
      </c>
      <c r="K340" s="97"/>
      <c r="L340" s="97"/>
      <c r="M340" s="97"/>
    </row>
    <row r="341" spans="1:13" x14ac:dyDescent="0.25">
      <c r="A341" s="96"/>
      <c r="B341" s="96"/>
      <c r="C341" s="96"/>
      <c r="D341" s="127"/>
      <c r="E341" s="172" t="s">
        <v>129</v>
      </c>
      <c r="F341" s="173"/>
      <c r="G341" s="174"/>
      <c r="H341" s="174"/>
      <c r="I341" s="174"/>
      <c r="J341" s="184">
        <v>0</v>
      </c>
      <c r="K341" s="97"/>
      <c r="L341" s="97"/>
      <c r="M341" s="97"/>
    </row>
    <row r="342" spans="1:13" x14ac:dyDescent="0.25">
      <c r="A342" s="96"/>
      <c r="B342" s="96"/>
      <c r="C342" s="96"/>
      <c r="D342" s="127"/>
      <c r="E342" s="172" t="s">
        <v>130</v>
      </c>
      <c r="F342" s="173"/>
      <c r="G342" s="174"/>
      <c r="H342" s="174"/>
      <c r="I342" s="174"/>
      <c r="J342" s="184">
        <v>0</v>
      </c>
      <c r="K342" s="97"/>
      <c r="L342" s="97"/>
      <c r="M342" s="97"/>
    </row>
    <row r="343" spans="1:13" x14ac:dyDescent="0.25">
      <c r="A343" s="96"/>
      <c r="B343" s="96"/>
      <c r="C343" s="96"/>
      <c r="D343" s="127"/>
      <c r="E343" s="172" t="s">
        <v>131</v>
      </c>
      <c r="F343" s="173"/>
      <c r="G343" s="174"/>
      <c r="H343" s="174"/>
      <c r="I343" s="174"/>
      <c r="J343" s="184">
        <v>0</v>
      </c>
      <c r="K343" s="97"/>
      <c r="L343" s="97"/>
      <c r="M343" s="97"/>
    </row>
    <row r="344" spans="1:13" x14ac:dyDescent="0.25">
      <c r="A344" s="96"/>
      <c r="B344" s="96"/>
      <c r="C344" s="96"/>
      <c r="D344" s="127"/>
      <c r="E344" s="172" t="s">
        <v>132</v>
      </c>
      <c r="F344" s="173"/>
      <c r="G344" s="174"/>
      <c r="H344" s="174"/>
      <c r="I344" s="174"/>
      <c r="J344" s="184">
        <v>0</v>
      </c>
      <c r="K344" s="97"/>
      <c r="L344" s="97"/>
      <c r="M344" s="97"/>
    </row>
    <row r="345" spans="1:13" x14ac:dyDescent="0.25">
      <c r="A345" s="96"/>
      <c r="B345" s="96"/>
      <c r="C345" s="96"/>
      <c r="D345" s="127"/>
      <c r="E345" s="172" t="s">
        <v>133</v>
      </c>
      <c r="F345" s="173">
        <v>341.32</v>
      </c>
      <c r="G345" s="174">
        <v>0</v>
      </c>
      <c r="H345" s="174">
        <v>0</v>
      </c>
      <c r="I345" s="174">
        <v>0.03</v>
      </c>
      <c r="J345" s="184">
        <v>10.24</v>
      </c>
      <c r="K345" s="97"/>
      <c r="L345" s="97"/>
      <c r="M345" s="97"/>
    </row>
    <row r="346" spans="1:13" x14ac:dyDescent="0.25">
      <c r="A346" s="96"/>
      <c r="B346" s="96"/>
      <c r="C346" s="96"/>
      <c r="D346" s="127"/>
      <c r="E346" s="172" t="s">
        <v>134</v>
      </c>
      <c r="F346" s="173">
        <v>486.2</v>
      </c>
      <c r="G346" s="174">
        <v>0</v>
      </c>
      <c r="H346" s="174">
        <v>0</v>
      </c>
      <c r="I346" s="174">
        <v>0.03</v>
      </c>
      <c r="J346" s="184">
        <v>14.59</v>
      </c>
      <c r="K346" s="97"/>
      <c r="L346" s="97"/>
      <c r="M346" s="97"/>
    </row>
    <row r="347" spans="1:13" x14ac:dyDescent="0.25">
      <c r="A347" s="96"/>
      <c r="B347" s="96"/>
      <c r="C347" s="96"/>
      <c r="D347" s="127"/>
      <c r="E347" s="172" t="s">
        <v>135</v>
      </c>
      <c r="F347" s="173">
        <v>43.47</v>
      </c>
      <c r="G347" s="174">
        <v>0</v>
      </c>
      <c r="H347" s="174">
        <v>0</v>
      </c>
      <c r="I347" s="174">
        <v>0.03</v>
      </c>
      <c r="J347" s="184">
        <v>1.3</v>
      </c>
      <c r="K347" s="97"/>
      <c r="L347" s="97"/>
      <c r="M347" s="97"/>
    </row>
    <row r="348" spans="1:13" x14ac:dyDescent="0.25">
      <c r="A348" s="96"/>
      <c r="B348" s="96"/>
      <c r="C348" s="96"/>
      <c r="D348" s="127"/>
      <c r="E348" s="172" t="s">
        <v>136</v>
      </c>
      <c r="F348" s="173">
        <v>479.3</v>
      </c>
      <c r="G348" s="174">
        <v>0</v>
      </c>
      <c r="H348" s="174">
        <v>0</v>
      </c>
      <c r="I348" s="174">
        <v>0.03</v>
      </c>
      <c r="J348" s="184">
        <v>14.38</v>
      </c>
      <c r="K348" s="97"/>
      <c r="L348" s="97"/>
      <c r="M348" s="97"/>
    </row>
    <row r="349" spans="1:13" x14ac:dyDescent="0.25">
      <c r="A349" s="96"/>
      <c r="B349" s="96"/>
      <c r="C349" s="96"/>
      <c r="D349" s="127"/>
      <c r="E349" s="172" t="s">
        <v>137</v>
      </c>
      <c r="F349" s="173"/>
      <c r="G349" s="174"/>
      <c r="H349" s="174"/>
      <c r="I349" s="174"/>
      <c r="J349" s="184">
        <v>0</v>
      </c>
      <c r="K349" s="97"/>
      <c r="L349" s="97"/>
      <c r="M349" s="97"/>
    </row>
    <row r="350" spans="1:13" x14ac:dyDescent="0.25">
      <c r="A350" s="96"/>
      <c r="B350" s="96"/>
      <c r="C350" s="96"/>
      <c r="D350" s="127"/>
      <c r="E350" s="172" t="s">
        <v>139</v>
      </c>
      <c r="F350" s="173">
        <v>589.74</v>
      </c>
      <c r="G350" s="174">
        <v>0</v>
      </c>
      <c r="H350" s="174">
        <v>0</v>
      </c>
      <c r="I350" s="174">
        <v>0.03</v>
      </c>
      <c r="J350" s="184">
        <v>17.690000000000001</v>
      </c>
      <c r="K350" s="97"/>
      <c r="L350" s="97"/>
      <c r="M350" s="97"/>
    </row>
    <row r="351" spans="1:13" x14ac:dyDescent="0.25">
      <c r="A351" s="96"/>
      <c r="B351" s="96"/>
      <c r="C351" s="96"/>
      <c r="D351" s="127"/>
      <c r="E351" s="172" t="s">
        <v>140</v>
      </c>
      <c r="F351" s="173">
        <v>422.93</v>
      </c>
      <c r="G351" s="174">
        <v>0</v>
      </c>
      <c r="H351" s="174">
        <v>0</v>
      </c>
      <c r="I351" s="174">
        <v>0.03</v>
      </c>
      <c r="J351" s="184">
        <v>12.69</v>
      </c>
      <c r="K351" s="97"/>
      <c r="L351" s="97"/>
      <c r="M351" s="97"/>
    </row>
    <row r="352" spans="1:13" x14ac:dyDescent="0.25">
      <c r="A352" s="105"/>
      <c r="B352" s="105"/>
      <c r="C352" s="105"/>
      <c r="D352" s="128"/>
      <c r="E352" s="177" t="s">
        <v>141</v>
      </c>
      <c r="F352" s="178">
        <v>41.75</v>
      </c>
      <c r="G352" s="179">
        <v>0</v>
      </c>
      <c r="H352" s="179">
        <v>0</v>
      </c>
      <c r="I352" s="179">
        <v>0.03</v>
      </c>
      <c r="J352" s="185">
        <v>1.25</v>
      </c>
      <c r="K352" s="99"/>
      <c r="L352" s="99"/>
      <c r="M352" s="99"/>
    </row>
    <row r="353" spans="1:13" x14ac:dyDescent="0.25">
      <c r="A353" s="115" t="s">
        <v>35</v>
      </c>
      <c r="B353" s="93" t="s">
        <v>14</v>
      </c>
      <c r="C353" s="172" t="s">
        <v>142</v>
      </c>
      <c r="D353" s="153" t="s">
        <v>204</v>
      </c>
      <c r="E353" s="154"/>
      <c r="F353" s="154"/>
      <c r="G353" s="154"/>
      <c r="H353" s="154"/>
      <c r="I353" s="154"/>
      <c r="J353" s="155"/>
      <c r="K353" s="94">
        <f>SUM(J355:J360)</f>
        <v>144.27000000000001</v>
      </c>
      <c r="L353" s="112"/>
      <c r="M353" s="95">
        <f>+ROUND(TRUNC(K353,2)*TRUNC(L353,2),2)</f>
        <v>0</v>
      </c>
    </row>
    <row r="354" spans="1:13" ht="210" customHeight="1" x14ac:dyDescent="0.25">
      <c r="A354" s="96"/>
      <c r="B354" s="96"/>
      <c r="C354" s="96"/>
      <c r="D354" s="159" t="s">
        <v>205</v>
      </c>
      <c r="E354" s="160"/>
      <c r="F354" s="162"/>
      <c r="G354" s="162"/>
      <c r="H354" s="162"/>
      <c r="I354" s="162"/>
      <c r="J354" s="161"/>
      <c r="K354" s="97"/>
      <c r="L354" s="97"/>
      <c r="M354" s="97"/>
    </row>
    <row r="355" spans="1:13" x14ac:dyDescent="0.25">
      <c r="A355" s="96"/>
      <c r="B355" s="96"/>
      <c r="C355" s="96"/>
      <c r="D355" s="127"/>
      <c r="E355" s="181" t="s">
        <v>134</v>
      </c>
      <c r="F355" s="186">
        <v>0</v>
      </c>
      <c r="G355" s="187">
        <v>21.91</v>
      </c>
      <c r="H355" s="187">
        <v>1</v>
      </c>
      <c r="I355" s="187">
        <v>0</v>
      </c>
      <c r="J355" s="184">
        <f t="shared" ref="J355:J360" si="0">OR(F355&lt;&gt;0,G355&lt;&gt;0,H355&lt;&gt;0,I355&lt;&gt;0)*(F355 + (F355 = 0))*(G355 + (G355 = 0))*(H355 + (H355 = 0))*(I355 + (I355 = 0))</f>
        <v>21.91</v>
      </c>
      <c r="K355" s="97"/>
      <c r="L355" s="97"/>
      <c r="M355" s="97"/>
    </row>
    <row r="356" spans="1:13" x14ac:dyDescent="0.25">
      <c r="A356" s="96"/>
      <c r="B356" s="96"/>
      <c r="C356" s="96"/>
      <c r="D356" s="127"/>
      <c r="E356" s="181" t="s">
        <v>13</v>
      </c>
      <c r="F356" s="186">
        <v>0</v>
      </c>
      <c r="G356" s="187">
        <v>8.5</v>
      </c>
      <c r="H356" s="187">
        <v>1</v>
      </c>
      <c r="I356" s="187">
        <v>0</v>
      </c>
      <c r="J356" s="184">
        <f t="shared" si="0"/>
        <v>8.5</v>
      </c>
      <c r="K356" s="97"/>
      <c r="L356" s="97"/>
      <c r="M356" s="97"/>
    </row>
    <row r="357" spans="1:13" x14ac:dyDescent="0.25">
      <c r="A357" s="96"/>
      <c r="B357" s="96"/>
      <c r="C357" s="96"/>
      <c r="D357" s="127"/>
      <c r="E357" s="181" t="s">
        <v>136</v>
      </c>
      <c r="F357" s="186">
        <v>0</v>
      </c>
      <c r="G357" s="187">
        <v>55.63</v>
      </c>
      <c r="H357" s="187">
        <v>1</v>
      </c>
      <c r="I357" s="187">
        <v>0</v>
      </c>
      <c r="J357" s="184">
        <f t="shared" si="0"/>
        <v>55.63</v>
      </c>
      <c r="K357" s="97"/>
      <c r="L357" s="97"/>
      <c r="M357" s="97"/>
    </row>
    <row r="358" spans="1:13" x14ac:dyDescent="0.25">
      <c r="A358" s="96"/>
      <c r="B358" s="96"/>
      <c r="C358" s="96"/>
      <c r="D358" s="127"/>
      <c r="E358" s="181" t="s">
        <v>13</v>
      </c>
      <c r="F358" s="186">
        <v>0</v>
      </c>
      <c r="G358" s="187">
        <v>4.41</v>
      </c>
      <c r="H358" s="187">
        <v>1</v>
      </c>
      <c r="I358" s="187">
        <v>0</v>
      </c>
      <c r="J358" s="184">
        <f t="shared" si="0"/>
        <v>4.41</v>
      </c>
      <c r="K358" s="97"/>
      <c r="L358" s="97"/>
      <c r="M358" s="97"/>
    </row>
    <row r="359" spans="1:13" x14ac:dyDescent="0.25">
      <c r="A359" s="96"/>
      <c r="B359" s="96"/>
      <c r="C359" s="96"/>
      <c r="D359" s="127"/>
      <c r="E359" s="181" t="s">
        <v>139</v>
      </c>
      <c r="F359" s="186">
        <v>0</v>
      </c>
      <c r="G359" s="187">
        <v>42.02</v>
      </c>
      <c r="H359" s="187">
        <v>1</v>
      </c>
      <c r="I359" s="187">
        <v>0</v>
      </c>
      <c r="J359" s="184">
        <f t="shared" si="0"/>
        <v>42.02</v>
      </c>
      <c r="K359" s="97"/>
      <c r="L359" s="97"/>
      <c r="M359" s="97"/>
    </row>
    <row r="360" spans="1:13" x14ac:dyDescent="0.25">
      <c r="A360" s="105"/>
      <c r="B360" s="105"/>
      <c r="C360" s="105"/>
      <c r="D360" s="128"/>
      <c r="E360" s="188" t="s">
        <v>141</v>
      </c>
      <c r="F360" s="189">
        <v>0</v>
      </c>
      <c r="G360" s="190">
        <v>11.8</v>
      </c>
      <c r="H360" s="190">
        <v>1</v>
      </c>
      <c r="I360" s="190">
        <v>0</v>
      </c>
      <c r="J360" s="184">
        <f t="shared" si="0"/>
        <v>11.8</v>
      </c>
      <c r="K360" s="99"/>
      <c r="L360" s="99"/>
      <c r="M360" s="99"/>
    </row>
    <row r="361" spans="1:13" x14ac:dyDescent="0.25">
      <c r="A361" s="115" t="s">
        <v>36</v>
      </c>
      <c r="B361" s="93" t="s">
        <v>14</v>
      </c>
      <c r="C361" s="172" t="s">
        <v>162</v>
      </c>
      <c r="D361" s="153" t="s">
        <v>206</v>
      </c>
      <c r="E361" s="154"/>
      <c r="F361" s="154"/>
      <c r="G361" s="154"/>
      <c r="H361" s="154"/>
      <c r="I361" s="154"/>
      <c r="J361" s="155"/>
      <c r="K361" s="94">
        <f>SUM(J363:J365)</f>
        <v>223.14999999999998</v>
      </c>
      <c r="L361" s="112"/>
      <c r="M361" s="95">
        <f>+ROUND(TRUNC(K361,2)*TRUNC(L361,2),2)</f>
        <v>0</v>
      </c>
    </row>
    <row r="362" spans="1:13" ht="245.25" customHeight="1" x14ac:dyDescent="0.25">
      <c r="A362" s="96"/>
      <c r="B362" s="96"/>
      <c r="C362" s="96"/>
      <c r="D362" s="159" t="s">
        <v>207</v>
      </c>
      <c r="E362" s="160"/>
      <c r="F362" s="162"/>
      <c r="G362" s="162"/>
      <c r="H362" s="162"/>
      <c r="I362" s="162"/>
      <c r="J362" s="161"/>
      <c r="K362" s="97"/>
      <c r="L362" s="97"/>
      <c r="M362" s="97"/>
    </row>
    <row r="363" spans="1:13" x14ac:dyDescent="0.25">
      <c r="A363" s="96"/>
      <c r="B363" s="96"/>
      <c r="C363" s="96"/>
      <c r="D363" s="127"/>
      <c r="E363" s="172" t="s">
        <v>127</v>
      </c>
      <c r="F363" s="173">
        <v>1</v>
      </c>
      <c r="G363" s="174">
        <v>20.81</v>
      </c>
      <c r="H363" s="174">
        <v>1</v>
      </c>
      <c r="I363" s="174">
        <v>0</v>
      </c>
      <c r="J363" s="184">
        <v>20.81</v>
      </c>
      <c r="K363" s="97"/>
      <c r="L363" s="97"/>
      <c r="M363" s="97"/>
    </row>
    <row r="364" spans="1:13" x14ac:dyDescent="0.25">
      <c r="A364" s="96"/>
      <c r="B364" s="96"/>
      <c r="C364" s="96"/>
      <c r="D364" s="127"/>
      <c r="E364" s="172" t="s">
        <v>13</v>
      </c>
      <c r="F364" s="173">
        <v>1</v>
      </c>
      <c r="G364" s="174">
        <v>29.3</v>
      </c>
      <c r="H364" s="174">
        <v>1</v>
      </c>
      <c r="I364" s="174">
        <v>0</v>
      </c>
      <c r="J364" s="184">
        <v>29.3</v>
      </c>
      <c r="K364" s="97"/>
      <c r="L364" s="97"/>
      <c r="M364" s="97"/>
    </row>
    <row r="365" spans="1:13" x14ac:dyDescent="0.25">
      <c r="A365" s="105"/>
      <c r="B365" s="105"/>
      <c r="C365" s="105"/>
      <c r="D365" s="128"/>
      <c r="E365" s="177" t="s">
        <v>208</v>
      </c>
      <c r="F365" s="178">
        <v>4</v>
      </c>
      <c r="G365" s="179">
        <v>43.26</v>
      </c>
      <c r="H365" s="179">
        <v>1</v>
      </c>
      <c r="I365" s="179">
        <v>0</v>
      </c>
      <c r="J365" s="185">
        <v>173.04</v>
      </c>
      <c r="K365" s="99"/>
      <c r="L365" s="99"/>
      <c r="M365" s="99"/>
    </row>
    <row r="366" spans="1:13" x14ac:dyDescent="0.25">
      <c r="A366" s="115" t="s">
        <v>37</v>
      </c>
      <c r="B366" s="93" t="s">
        <v>14</v>
      </c>
      <c r="C366" s="172" t="s">
        <v>162</v>
      </c>
      <c r="D366" s="153" t="s">
        <v>209</v>
      </c>
      <c r="E366" s="154"/>
      <c r="F366" s="154"/>
      <c r="G366" s="154"/>
      <c r="H366" s="154"/>
      <c r="I366" s="154"/>
      <c r="J366" s="155"/>
      <c r="K366" s="94">
        <f>SUM(J368:J384)</f>
        <v>53</v>
      </c>
      <c r="L366" s="112"/>
      <c r="M366" s="95">
        <f>+ROUND(TRUNC(K366,2)*TRUNC(L366,2),2)</f>
        <v>0</v>
      </c>
    </row>
    <row r="367" spans="1:13" ht="125.25" customHeight="1" x14ac:dyDescent="0.25">
      <c r="A367" s="96"/>
      <c r="B367" s="96"/>
      <c r="C367" s="96"/>
      <c r="D367" s="159" t="s">
        <v>210</v>
      </c>
      <c r="E367" s="160"/>
      <c r="F367" s="162"/>
      <c r="G367" s="162"/>
      <c r="H367" s="162"/>
      <c r="I367" s="162"/>
      <c r="J367" s="161"/>
      <c r="K367" s="97"/>
      <c r="L367" s="97"/>
      <c r="M367" s="97"/>
    </row>
    <row r="368" spans="1:13" x14ac:dyDescent="0.25">
      <c r="A368" s="96"/>
      <c r="B368" s="96"/>
      <c r="C368" s="96"/>
      <c r="D368" s="127"/>
      <c r="E368" s="172" t="s">
        <v>125</v>
      </c>
      <c r="F368" s="173"/>
      <c r="G368" s="174"/>
      <c r="H368" s="174"/>
      <c r="I368" s="174"/>
      <c r="J368" s="184">
        <v>0</v>
      </c>
      <c r="K368" s="97"/>
      <c r="L368" s="97"/>
      <c r="M368" s="97"/>
    </row>
    <row r="369" spans="1:13" x14ac:dyDescent="0.25">
      <c r="A369" s="96"/>
      <c r="B369" s="96"/>
      <c r="C369" s="96"/>
      <c r="D369" s="127"/>
      <c r="E369" s="172" t="s">
        <v>126</v>
      </c>
      <c r="F369" s="173">
        <v>4</v>
      </c>
      <c r="G369" s="174">
        <v>0</v>
      </c>
      <c r="H369" s="174">
        <v>0</v>
      </c>
      <c r="I369" s="174">
        <v>0</v>
      </c>
      <c r="J369" s="184">
        <v>4</v>
      </c>
      <c r="K369" s="97"/>
      <c r="L369" s="97"/>
      <c r="M369" s="97"/>
    </row>
    <row r="370" spans="1:13" x14ac:dyDescent="0.25">
      <c r="A370" s="96"/>
      <c r="B370" s="96"/>
      <c r="C370" s="96"/>
      <c r="D370" s="127"/>
      <c r="E370" s="172" t="s">
        <v>127</v>
      </c>
      <c r="F370" s="173">
        <v>4</v>
      </c>
      <c r="G370" s="174">
        <v>0</v>
      </c>
      <c r="H370" s="174">
        <v>0</v>
      </c>
      <c r="I370" s="174">
        <v>0</v>
      </c>
      <c r="J370" s="184">
        <v>4</v>
      </c>
      <c r="K370" s="97"/>
      <c r="L370" s="97"/>
      <c r="M370" s="97"/>
    </row>
    <row r="371" spans="1:13" x14ac:dyDescent="0.25">
      <c r="A371" s="96"/>
      <c r="B371" s="96"/>
      <c r="C371" s="96"/>
      <c r="D371" s="127"/>
      <c r="E371" s="172" t="s">
        <v>128</v>
      </c>
      <c r="F371" s="173">
        <v>5</v>
      </c>
      <c r="G371" s="174">
        <v>0</v>
      </c>
      <c r="H371" s="174">
        <v>0</v>
      </c>
      <c r="I371" s="174">
        <v>0</v>
      </c>
      <c r="J371" s="184">
        <v>5</v>
      </c>
      <c r="K371" s="97"/>
      <c r="L371" s="97"/>
      <c r="M371" s="97"/>
    </row>
    <row r="372" spans="1:13" x14ac:dyDescent="0.25">
      <c r="A372" s="96"/>
      <c r="B372" s="96"/>
      <c r="C372" s="96"/>
      <c r="D372" s="127"/>
      <c r="E372" s="172" t="s">
        <v>129</v>
      </c>
      <c r="F372" s="173">
        <v>4</v>
      </c>
      <c r="G372" s="174">
        <v>0</v>
      </c>
      <c r="H372" s="174">
        <v>0</v>
      </c>
      <c r="I372" s="174">
        <v>0</v>
      </c>
      <c r="J372" s="184">
        <v>4</v>
      </c>
      <c r="K372" s="97"/>
      <c r="L372" s="97"/>
      <c r="M372" s="97"/>
    </row>
    <row r="373" spans="1:13" x14ac:dyDescent="0.25">
      <c r="A373" s="96"/>
      <c r="B373" s="96"/>
      <c r="C373" s="96"/>
      <c r="D373" s="127"/>
      <c r="E373" s="172" t="s">
        <v>130</v>
      </c>
      <c r="F373" s="173">
        <v>5</v>
      </c>
      <c r="G373" s="174">
        <v>0</v>
      </c>
      <c r="H373" s="174">
        <v>0</v>
      </c>
      <c r="I373" s="174">
        <v>0</v>
      </c>
      <c r="J373" s="184">
        <v>5</v>
      </c>
      <c r="K373" s="97"/>
      <c r="L373" s="97"/>
      <c r="M373" s="97"/>
    </row>
    <row r="374" spans="1:13" x14ac:dyDescent="0.25">
      <c r="A374" s="96"/>
      <c r="B374" s="96"/>
      <c r="C374" s="96"/>
      <c r="D374" s="127"/>
      <c r="E374" s="172" t="s">
        <v>131</v>
      </c>
      <c r="F374" s="173">
        <v>4</v>
      </c>
      <c r="G374" s="174">
        <v>0</v>
      </c>
      <c r="H374" s="174">
        <v>0</v>
      </c>
      <c r="I374" s="174">
        <v>0</v>
      </c>
      <c r="J374" s="184">
        <v>4</v>
      </c>
      <c r="K374" s="97"/>
      <c r="L374" s="97"/>
      <c r="M374" s="97"/>
    </row>
    <row r="375" spans="1:13" x14ac:dyDescent="0.25">
      <c r="A375" s="96"/>
      <c r="B375" s="96"/>
      <c r="C375" s="96"/>
      <c r="D375" s="127"/>
      <c r="E375" s="172" t="s">
        <v>132</v>
      </c>
      <c r="F375" s="173">
        <v>4</v>
      </c>
      <c r="G375" s="174">
        <v>0</v>
      </c>
      <c r="H375" s="174">
        <v>0</v>
      </c>
      <c r="I375" s="174">
        <v>0</v>
      </c>
      <c r="J375" s="184">
        <v>4</v>
      </c>
      <c r="K375" s="97"/>
      <c r="L375" s="97"/>
      <c r="M375" s="97"/>
    </row>
    <row r="376" spans="1:13" x14ac:dyDescent="0.25">
      <c r="A376" s="96"/>
      <c r="B376" s="96"/>
      <c r="C376" s="96"/>
      <c r="D376" s="127"/>
      <c r="E376" s="172" t="s">
        <v>133</v>
      </c>
      <c r="F376" s="173">
        <v>2</v>
      </c>
      <c r="G376" s="174">
        <v>0</v>
      </c>
      <c r="H376" s="174">
        <v>0</v>
      </c>
      <c r="I376" s="174">
        <v>0</v>
      </c>
      <c r="J376" s="184">
        <v>2</v>
      </c>
      <c r="K376" s="97"/>
      <c r="L376" s="97"/>
      <c r="M376" s="97"/>
    </row>
    <row r="377" spans="1:13" x14ac:dyDescent="0.25">
      <c r="A377" s="96"/>
      <c r="B377" s="96"/>
      <c r="C377" s="96"/>
      <c r="D377" s="127"/>
      <c r="E377" s="172" t="s">
        <v>134</v>
      </c>
      <c r="F377" s="173">
        <v>2</v>
      </c>
      <c r="G377" s="174">
        <v>0</v>
      </c>
      <c r="H377" s="174">
        <v>0</v>
      </c>
      <c r="I377" s="174">
        <v>0</v>
      </c>
      <c r="J377" s="184">
        <v>2</v>
      </c>
      <c r="K377" s="97"/>
      <c r="L377" s="97"/>
      <c r="M377" s="97"/>
    </row>
    <row r="378" spans="1:13" x14ac:dyDescent="0.25">
      <c r="A378" s="96"/>
      <c r="B378" s="96"/>
      <c r="C378" s="96"/>
      <c r="D378" s="127"/>
      <c r="E378" s="172" t="s">
        <v>135</v>
      </c>
      <c r="F378" s="173">
        <v>1</v>
      </c>
      <c r="G378" s="174">
        <v>0</v>
      </c>
      <c r="H378" s="174">
        <v>0</v>
      </c>
      <c r="I378" s="174">
        <v>0</v>
      </c>
      <c r="J378" s="184">
        <v>1</v>
      </c>
      <c r="K378" s="97"/>
      <c r="L378" s="97"/>
      <c r="M378" s="97"/>
    </row>
    <row r="379" spans="1:13" x14ac:dyDescent="0.25">
      <c r="A379" s="96"/>
      <c r="B379" s="96"/>
      <c r="C379" s="96"/>
      <c r="D379" s="127"/>
      <c r="E379" s="172" t="s">
        <v>136</v>
      </c>
      <c r="F379" s="173">
        <v>6</v>
      </c>
      <c r="G379" s="174">
        <v>0</v>
      </c>
      <c r="H379" s="174">
        <v>0</v>
      </c>
      <c r="I379" s="174">
        <v>0</v>
      </c>
      <c r="J379" s="184">
        <v>6</v>
      </c>
      <c r="K379" s="97"/>
      <c r="L379" s="97"/>
      <c r="M379" s="97"/>
    </row>
    <row r="380" spans="1:13" x14ac:dyDescent="0.25">
      <c r="A380" s="96"/>
      <c r="B380" s="96"/>
      <c r="C380" s="96"/>
      <c r="D380" s="127"/>
      <c r="E380" s="172" t="s">
        <v>137</v>
      </c>
      <c r="F380" s="173"/>
      <c r="G380" s="174"/>
      <c r="H380" s="174"/>
      <c r="I380" s="174"/>
      <c r="J380" s="184">
        <v>0</v>
      </c>
      <c r="K380" s="97"/>
      <c r="L380" s="97"/>
      <c r="M380" s="97"/>
    </row>
    <row r="381" spans="1:13" x14ac:dyDescent="0.25">
      <c r="A381" s="96"/>
      <c r="B381" s="96"/>
      <c r="C381" s="96"/>
      <c r="D381" s="127"/>
      <c r="E381" s="172" t="s">
        <v>138</v>
      </c>
      <c r="F381" s="173">
        <v>3</v>
      </c>
      <c r="G381" s="174">
        <v>0</v>
      </c>
      <c r="H381" s="174">
        <v>0</v>
      </c>
      <c r="I381" s="174">
        <v>0</v>
      </c>
      <c r="J381" s="184">
        <v>3</v>
      </c>
      <c r="K381" s="97"/>
      <c r="L381" s="97"/>
      <c r="M381" s="97"/>
    </row>
    <row r="382" spans="1:13" x14ac:dyDescent="0.25">
      <c r="A382" s="96"/>
      <c r="B382" s="96"/>
      <c r="C382" s="96"/>
      <c r="D382" s="127"/>
      <c r="E382" s="172" t="s">
        <v>139</v>
      </c>
      <c r="F382" s="173">
        <v>4</v>
      </c>
      <c r="G382" s="174">
        <v>0</v>
      </c>
      <c r="H382" s="174">
        <v>0</v>
      </c>
      <c r="I382" s="174">
        <v>0</v>
      </c>
      <c r="J382" s="184">
        <v>4</v>
      </c>
      <c r="K382" s="97"/>
      <c r="L382" s="97"/>
      <c r="M382" s="97"/>
    </row>
    <row r="383" spans="1:13" x14ac:dyDescent="0.25">
      <c r="A383" s="96"/>
      <c r="B383" s="96"/>
      <c r="C383" s="96"/>
      <c r="D383" s="127"/>
      <c r="E383" s="172" t="s">
        <v>140</v>
      </c>
      <c r="F383" s="173">
        <v>4</v>
      </c>
      <c r="G383" s="174">
        <v>0</v>
      </c>
      <c r="H383" s="174">
        <v>0</v>
      </c>
      <c r="I383" s="174">
        <v>0</v>
      </c>
      <c r="J383" s="184">
        <v>4</v>
      </c>
      <c r="K383" s="97"/>
      <c r="L383" s="97"/>
      <c r="M383" s="97"/>
    </row>
    <row r="384" spans="1:13" x14ac:dyDescent="0.25">
      <c r="A384" s="105"/>
      <c r="B384" s="105"/>
      <c r="C384" s="105"/>
      <c r="D384" s="128"/>
      <c r="E384" s="177" t="s">
        <v>141</v>
      </c>
      <c r="F384" s="178">
        <v>1</v>
      </c>
      <c r="G384" s="179">
        <v>0</v>
      </c>
      <c r="H384" s="179">
        <v>0</v>
      </c>
      <c r="I384" s="179">
        <v>0</v>
      </c>
      <c r="J384" s="185">
        <v>1</v>
      </c>
      <c r="K384" s="99"/>
      <c r="L384" s="99"/>
      <c r="M384" s="99"/>
    </row>
    <row r="385" spans="1:13" x14ac:dyDescent="0.25">
      <c r="A385" s="115" t="s">
        <v>38</v>
      </c>
      <c r="B385" s="93" t="s">
        <v>14</v>
      </c>
      <c r="C385" s="172" t="s">
        <v>162</v>
      </c>
      <c r="D385" s="153" t="s">
        <v>211</v>
      </c>
      <c r="E385" s="154"/>
      <c r="F385" s="154"/>
      <c r="G385" s="154"/>
      <c r="H385" s="154"/>
      <c r="I385" s="154"/>
      <c r="J385" s="155"/>
      <c r="K385" s="94">
        <f>SUM(J387:J403)</f>
        <v>53</v>
      </c>
      <c r="L385" s="112"/>
      <c r="M385" s="95">
        <f>+ROUND(TRUNC(K385,2)*TRUNC(L385,2),2)</f>
        <v>0</v>
      </c>
    </row>
    <row r="386" spans="1:13" ht="167.25" customHeight="1" x14ac:dyDescent="0.25">
      <c r="A386" s="96"/>
      <c r="B386" s="96"/>
      <c r="C386" s="96"/>
      <c r="D386" s="159" t="s">
        <v>212</v>
      </c>
      <c r="E386" s="160"/>
      <c r="F386" s="162"/>
      <c r="G386" s="162"/>
      <c r="H386" s="162"/>
      <c r="I386" s="162"/>
      <c r="J386" s="161"/>
      <c r="K386" s="97"/>
      <c r="L386" s="97"/>
      <c r="M386" s="97"/>
    </row>
    <row r="387" spans="1:13" x14ac:dyDescent="0.25">
      <c r="A387" s="96"/>
      <c r="B387" s="96"/>
      <c r="C387" s="96"/>
      <c r="D387" s="127"/>
      <c r="E387" s="172" t="s">
        <v>125</v>
      </c>
      <c r="F387" s="173"/>
      <c r="G387" s="174"/>
      <c r="H387" s="174"/>
      <c r="I387" s="174"/>
      <c r="J387" s="184">
        <v>0</v>
      </c>
      <c r="K387" s="97"/>
      <c r="L387" s="97"/>
      <c r="M387" s="97"/>
    </row>
    <row r="388" spans="1:13" x14ac:dyDescent="0.25">
      <c r="A388" s="96"/>
      <c r="B388" s="96"/>
      <c r="C388" s="96"/>
      <c r="D388" s="127"/>
      <c r="E388" s="172" t="s">
        <v>126</v>
      </c>
      <c r="F388" s="173">
        <v>4</v>
      </c>
      <c r="G388" s="174">
        <v>0</v>
      </c>
      <c r="H388" s="174">
        <v>0</v>
      </c>
      <c r="I388" s="174">
        <v>0</v>
      </c>
      <c r="J388" s="184">
        <v>4</v>
      </c>
      <c r="K388" s="97"/>
      <c r="L388" s="97"/>
      <c r="M388" s="97"/>
    </row>
    <row r="389" spans="1:13" x14ac:dyDescent="0.25">
      <c r="A389" s="96"/>
      <c r="B389" s="96"/>
      <c r="C389" s="96"/>
      <c r="D389" s="127"/>
      <c r="E389" s="172" t="s">
        <v>127</v>
      </c>
      <c r="F389" s="173">
        <v>4</v>
      </c>
      <c r="G389" s="174">
        <v>0</v>
      </c>
      <c r="H389" s="174">
        <v>0</v>
      </c>
      <c r="I389" s="174">
        <v>0</v>
      </c>
      <c r="J389" s="184">
        <v>4</v>
      </c>
      <c r="K389" s="97"/>
      <c r="L389" s="97"/>
      <c r="M389" s="97"/>
    </row>
    <row r="390" spans="1:13" x14ac:dyDescent="0.25">
      <c r="A390" s="96"/>
      <c r="B390" s="96"/>
      <c r="C390" s="96"/>
      <c r="D390" s="127"/>
      <c r="E390" s="172" t="s">
        <v>128</v>
      </c>
      <c r="F390" s="173">
        <v>5</v>
      </c>
      <c r="G390" s="174">
        <v>0</v>
      </c>
      <c r="H390" s="174">
        <v>0</v>
      </c>
      <c r="I390" s="174">
        <v>0</v>
      </c>
      <c r="J390" s="184">
        <v>5</v>
      </c>
      <c r="K390" s="97"/>
      <c r="L390" s="97"/>
      <c r="M390" s="97"/>
    </row>
    <row r="391" spans="1:13" x14ac:dyDescent="0.25">
      <c r="A391" s="96"/>
      <c r="B391" s="96"/>
      <c r="C391" s="96"/>
      <c r="D391" s="127"/>
      <c r="E391" s="172" t="s">
        <v>129</v>
      </c>
      <c r="F391" s="173">
        <v>4</v>
      </c>
      <c r="G391" s="174">
        <v>0</v>
      </c>
      <c r="H391" s="174">
        <v>0</v>
      </c>
      <c r="I391" s="174">
        <v>0</v>
      </c>
      <c r="J391" s="184">
        <v>4</v>
      </c>
      <c r="K391" s="97"/>
      <c r="L391" s="97"/>
      <c r="M391" s="97"/>
    </row>
    <row r="392" spans="1:13" x14ac:dyDescent="0.25">
      <c r="A392" s="96"/>
      <c r="B392" s="96"/>
      <c r="C392" s="96"/>
      <c r="D392" s="127"/>
      <c r="E392" s="172" t="s">
        <v>130</v>
      </c>
      <c r="F392" s="173">
        <v>5</v>
      </c>
      <c r="G392" s="174">
        <v>0</v>
      </c>
      <c r="H392" s="174">
        <v>0</v>
      </c>
      <c r="I392" s="174">
        <v>0</v>
      </c>
      <c r="J392" s="184">
        <v>5</v>
      </c>
      <c r="K392" s="97"/>
      <c r="L392" s="97"/>
      <c r="M392" s="97"/>
    </row>
    <row r="393" spans="1:13" x14ac:dyDescent="0.25">
      <c r="A393" s="96"/>
      <c r="B393" s="96"/>
      <c r="C393" s="96"/>
      <c r="D393" s="127"/>
      <c r="E393" s="172" t="s">
        <v>131</v>
      </c>
      <c r="F393" s="173">
        <v>4</v>
      </c>
      <c r="G393" s="174">
        <v>0</v>
      </c>
      <c r="H393" s="174">
        <v>0</v>
      </c>
      <c r="I393" s="174">
        <v>0</v>
      </c>
      <c r="J393" s="184">
        <v>4</v>
      </c>
      <c r="K393" s="97"/>
      <c r="L393" s="97"/>
      <c r="M393" s="97"/>
    </row>
    <row r="394" spans="1:13" x14ac:dyDescent="0.25">
      <c r="A394" s="96"/>
      <c r="B394" s="96"/>
      <c r="C394" s="96"/>
      <c r="D394" s="127"/>
      <c r="E394" s="172" t="s">
        <v>132</v>
      </c>
      <c r="F394" s="173">
        <v>4</v>
      </c>
      <c r="G394" s="174">
        <v>0</v>
      </c>
      <c r="H394" s="174">
        <v>0</v>
      </c>
      <c r="I394" s="174">
        <v>0</v>
      </c>
      <c r="J394" s="184">
        <v>4</v>
      </c>
      <c r="K394" s="97"/>
      <c r="L394" s="97"/>
      <c r="M394" s="97"/>
    </row>
    <row r="395" spans="1:13" x14ac:dyDescent="0.25">
      <c r="A395" s="96"/>
      <c r="B395" s="96"/>
      <c r="C395" s="96"/>
      <c r="D395" s="127"/>
      <c r="E395" s="172" t="s">
        <v>133</v>
      </c>
      <c r="F395" s="173">
        <v>2</v>
      </c>
      <c r="G395" s="174">
        <v>0</v>
      </c>
      <c r="H395" s="174">
        <v>0</v>
      </c>
      <c r="I395" s="174">
        <v>0</v>
      </c>
      <c r="J395" s="184">
        <v>2</v>
      </c>
      <c r="K395" s="97"/>
      <c r="L395" s="97"/>
      <c r="M395" s="97"/>
    </row>
    <row r="396" spans="1:13" x14ac:dyDescent="0.25">
      <c r="A396" s="96"/>
      <c r="B396" s="96"/>
      <c r="C396" s="96"/>
      <c r="D396" s="127"/>
      <c r="E396" s="172" t="s">
        <v>134</v>
      </c>
      <c r="F396" s="173">
        <v>2</v>
      </c>
      <c r="G396" s="174">
        <v>0</v>
      </c>
      <c r="H396" s="174">
        <v>0</v>
      </c>
      <c r="I396" s="174">
        <v>0</v>
      </c>
      <c r="J396" s="184">
        <v>2</v>
      </c>
      <c r="K396" s="97"/>
      <c r="L396" s="97"/>
      <c r="M396" s="97"/>
    </row>
    <row r="397" spans="1:13" x14ac:dyDescent="0.25">
      <c r="A397" s="96"/>
      <c r="B397" s="96"/>
      <c r="C397" s="96"/>
      <c r="D397" s="127"/>
      <c r="E397" s="172" t="s">
        <v>135</v>
      </c>
      <c r="F397" s="173">
        <v>1</v>
      </c>
      <c r="G397" s="174">
        <v>0</v>
      </c>
      <c r="H397" s="174">
        <v>0</v>
      </c>
      <c r="I397" s="174">
        <v>0</v>
      </c>
      <c r="J397" s="184">
        <v>1</v>
      </c>
      <c r="K397" s="97"/>
      <c r="L397" s="97"/>
      <c r="M397" s="97"/>
    </row>
    <row r="398" spans="1:13" x14ac:dyDescent="0.25">
      <c r="A398" s="96"/>
      <c r="B398" s="96"/>
      <c r="C398" s="96"/>
      <c r="D398" s="127"/>
      <c r="E398" s="172" t="s">
        <v>136</v>
      </c>
      <c r="F398" s="173">
        <v>6</v>
      </c>
      <c r="G398" s="174">
        <v>0</v>
      </c>
      <c r="H398" s="174">
        <v>0</v>
      </c>
      <c r="I398" s="174">
        <v>0</v>
      </c>
      <c r="J398" s="184">
        <v>6</v>
      </c>
      <c r="K398" s="97"/>
      <c r="L398" s="97"/>
      <c r="M398" s="97"/>
    </row>
    <row r="399" spans="1:13" x14ac:dyDescent="0.25">
      <c r="A399" s="96"/>
      <c r="B399" s="96"/>
      <c r="C399" s="96"/>
      <c r="D399" s="127"/>
      <c r="E399" s="172" t="s">
        <v>137</v>
      </c>
      <c r="F399" s="173"/>
      <c r="G399" s="174"/>
      <c r="H399" s="174"/>
      <c r="I399" s="174"/>
      <c r="J399" s="184">
        <v>0</v>
      </c>
      <c r="K399" s="97"/>
      <c r="L399" s="97"/>
      <c r="M399" s="97"/>
    </row>
    <row r="400" spans="1:13" x14ac:dyDescent="0.25">
      <c r="A400" s="96"/>
      <c r="B400" s="96"/>
      <c r="C400" s="96"/>
      <c r="D400" s="127"/>
      <c r="E400" s="172" t="s">
        <v>138</v>
      </c>
      <c r="F400" s="173">
        <v>3</v>
      </c>
      <c r="G400" s="174">
        <v>0</v>
      </c>
      <c r="H400" s="174">
        <v>0</v>
      </c>
      <c r="I400" s="174">
        <v>0</v>
      </c>
      <c r="J400" s="184">
        <v>3</v>
      </c>
      <c r="K400" s="97"/>
      <c r="L400" s="97"/>
      <c r="M400" s="97"/>
    </row>
    <row r="401" spans="1:13" x14ac:dyDescent="0.25">
      <c r="A401" s="96"/>
      <c r="B401" s="96"/>
      <c r="C401" s="96"/>
      <c r="D401" s="127"/>
      <c r="E401" s="172" t="s">
        <v>139</v>
      </c>
      <c r="F401" s="173">
        <v>4</v>
      </c>
      <c r="G401" s="174">
        <v>0</v>
      </c>
      <c r="H401" s="174">
        <v>0</v>
      </c>
      <c r="I401" s="174">
        <v>0</v>
      </c>
      <c r="J401" s="184">
        <v>4</v>
      </c>
      <c r="K401" s="97"/>
      <c r="L401" s="97"/>
      <c r="M401" s="97"/>
    </row>
    <row r="402" spans="1:13" x14ac:dyDescent="0.25">
      <c r="A402" s="96"/>
      <c r="B402" s="96"/>
      <c r="C402" s="96"/>
      <c r="D402" s="127"/>
      <c r="E402" s="172" t="s">
        <v>140</v>
      </c>
      <c r="F402" s="173">
        <v>4</v>
      </c>
      <c r="G402" s="174">
        <v>0</v>
      </c>
      <c r="H402" s="174">
        <v>0</v>
      </c>
      <c r="I402" s="174">
        <v>0</v>
      </c>
      <c r="J402" s="184">
        <v>4</v>
      </c>
      <c r="K402" s="97"/>
      <c r="L402" s="97"/>
      <c r="M402" s="97"/>
    </row>
    <row r="403" spans="1:13" x14ac:dyDescent="0.25">
      <c r="A403" s="105"/>
      <c r="B403" s="105"/>
      <c r="C403" s="105"/>
      <c r="D403" s="128"/>
      <c r="E403" s="177" t="s">
        <v>141</v>
      </c>
      <c r="F403" s="178">
        <v>1</v>
      </c>
      <c r="G403" s="179">
        <v>0</v>
      </c>
      <c r="H403" s="179">
        <v>0</v>
      </c>
      <c r="I403" s="179">
        <v>0</v>
      </c>
      <c r="J403" s="185">
        <v>1</v>
      </c>
      <c r="K403" s="99"/>
      <c r="L403" s="99"/>
      <c r="M403" s="99"/>
    </row>
    <row r="404" spans="1:13" x14ac:dyDescent="0.25">
      <c r="A404" s="115" t="s">
        <v>39</v>
      </c>
      <c r="B404" s="93" t="s">
        <v>14</v>
      </c>
      <c r="C404" s="172" t="s">
        <v>162</v>
      </c>
      <c r="D404" s="153" t="s">
        <v>213</v>
      </c>
      <c r="E404" s="154"/>
      <c r="F404" s="154"/>
      <c r="G404" s="154"/>
      <c r="H404" s="154"/>
      <c r="I404" s="154"/>
      <c r="J404" s="155"/>
      <c r="K404" s="94">
        <f>SUM(J406:J422)</f>
        <v>53</v>
      </c>
      <c r="L404" s="112"/>
      <c r="M404" s="95">
        <f>+ROUND(TRUNC(K404,2)*TRUNC(L404,2),2)</f>
        <v>0</v>
      </c>
    </row>
    <row r="405" spans="1:13" ht="87" customHeight="1" x14ac:dyDescent="0.25">
      <c r="A405" s="96"/>
      <c r="B405" s="96"/>
      <c r="C405" s="96"/>
      <c r="D405" s="159" t="s">
        <v>214</v>
      </c>
      <c r="E405" s="160"/>
      <c r="F405" s="162"/>
      <c r="G405" s="162"/>
      <c r="H405" s="162"/>
      <c r="I405" s="162"/>
      <c r="J405" s="161"/>
      <c r="K405" s="97"/>
      <c r="L405" s="97"/>
      <c r="M405" s="97"/>
    </row>
    <row r="406" spans="1:13" x14ac:dyDescent="0.25">
      <c r="A406" s="96"/>
      <c r="B406" s="96"/>
      <c r="C406" s="96"/>
      <c r="D406" s="127"/>
      <c r="E406" s="172" t="s">
        <v>125</v>
      </c>
      <c r="F406" s="173"/>
      <c r="G406" s="174"/>
      <c r="H406" s="174"/>
      <c r="I406" s="174"/>
      <c r="J406" s="184">
        <v>0</v>
      </c>
      <c r="K406" s="97"/>
      <c r="L406" s="97"/>
      <c r="M406" s="97"/>
    </row>
    <row r="407" spans="1:13" x14ac:dyDescent="0.25">
      <c r="A407" s="96"/>
      <c r="B407" s="96"/>
      <c r="C407" s="96"/>
      <c r="D407" s="127"/>
      <c r="E407" s="172" t="s">
        <v>126</v>
      </c>
      <c r="F407" s="173">
        <v>4</v>
      </c>
      <c r="G407" s="174">
        <v>0</v>
      </c>
      <c r="H407" s="174">
        <v>0</v>
      </c>
      <c r="I407" s="174">
        <v>0</v>
      </c>
      <c r="J407" s="184">
        <v>4</v>
      </c>
      <c r="K407" s="97"/>
      <c r="L407" s="97"/>
      <c r="M407" s="97"/>
    </row>
    <row r="408" spans="1:13" x14ac:dyDescent="0.25">
      <c r="A408" s="96"/>
      <c r="B408" s="96"/>
      <c r="C408" s="96"/>
      <c r="D408" s="127"/>
      <c r="E408" s="172" t="s">
        <v>127</v>
      </c>
      <c r="F408" s="173">
        <v>4</v>
      </c>
      <c r="G408" s="174">
        <v>0</v>
      </c>
      <c r="H408" s="174">
        <v>0</v>
      </c>
      <c r="I408" s="174">
        <v>0</v>
      </c>
      <c r="J408" s="184">
        <v>4</v>
      </c>
      <c r="K408" s="97"/>
      <c r="L408" s="97"/>
      <c r="M408" s="97"/>
    </row>
    <row r="409" spans="1:13" x14ac:dyDescent="0.25">
      <c r="A409" s="96"/>
      <c r="B409" s="96"/>
      <c r="C409" s="96"/>
      <c r="D409" s="127"/>
      <c r="E409" s="172" t="s">
        <v>128</v>
      </c>
      <c r="F409" s="173">
        <v>5</v>
      </c>
      <c r="G409" s="174">
        <v>0</v>
      </c>
      <c r="H409" s="174">
        <v>0</v>
      </c>
      <c r="I409" s="174">
        <v>0</v>
      </c>
      <c r="J409" s="184">
        <v>5</v>
      </c>
      <c r="K409" s="97"/>
      <c r="L409" s="97"/>
      <c r="M409" s="97"/>
    </row>
    <row r="410" spans="1:13" x14ac:dyDescent="0.25">
      <c r="A410" s="96"/>
      <c r="B410" s="96"/>
      <c r="C410" s="96"/>
      <c r="D410" s="127"/>
      <c r="E410" s="172" t="s">
        <v>129</v>
      </c>
      <c r="F410" s="173">
        <v>4</v>
      </c>
      <c r="G410" s="174">
        <v>0</v>
      </c>
      <c r="H410" s="174">
        <v>0</v>
      </c>
      <c r="I410" s="174">
        <v>0</v>
      </c>
      <c r="J410" s="184">
        <v>4</v>
      </c>
      <c r="K410" s="97"/>
      <c r="L410" s="97"/>
      <c r="M410" s="97"/>
    </row>
    <row r="411" spans="1:13" x14ac:dyDescent="0.25">
      <c r="A411" s="96"/>
      <c r="B411" s="96"/>
      <c r="C411" s="96"/>
      <c r="D411" s="127"/>
      <c r="E411" s="172" t="s">
        <v>130</v>
      </c>
      <c r="F411" s="173">
        <v>5</v>
      </c>
      <c r="G411" s="174">
        <v>0</v>
      </c>
      <c r="H411" s="174">
        <v>0</v>
      </c>
      <c r="I411" s="174">
        <v>0</v>
      </c>
      <c r="J411" s="184">
        <v>5</v>
      </c>
      <c r="K411" s="97"/>
      <c r="L411" s="97"/>
      <c r="M411" s="97"/>
    </row>
    <row r="412" spans="1:13" x14ac:dyDescent="0.25">
      <c r="A412" s="96"/>
      <c r="B412" s="96"/>
      <c r="C412" s="96"/>
      <c r="D412" s="127"/>
      <c r="E412" s="172" t="s">
        <v>131</v>
      </c>
      <c r="F412" s="173">
        <v>4</v>
      </c>
      <c r="G412" s="174">
        <v>0</v>
      </c>
      <c r="H412" s="174">
        <v>0</v>
      </c>
      <c r="I412" s="174">
        <v>0</v>
      </c>
      <c r="J412" s="184">
        <v>4</v>
      </c>
      <c r="K412" s="97"/>
      <c r="L412" s="97"/>
      <c r="M412" s="97"/>
    </row>
    <row r="413" spans="1:13" x14ac:dyDescent="0.25">
      <c r="A413" s="96"/>
      <c r="B413" s="96"/>
      <c r="C413" s="96"/>
      <c r="D413" s="127"/>
      <c r="E413" s="172" t="s">
        <v>132</v>
      </c>
      <c r="F413" s="173">
        <v>4</v>
      </c>
      <c r="G413" s="174">
        <v>0</v>
      </c>
      <c r="H413" s="174">
        <v>0</v>
      </c>
      <c r="I413" s="174">
        <v>0</v>
      </c>
      <c r="J413" s="184">
        <v>4</v>
      </c>
      <c r="K413" s="97"/>
      <c r="L413" s="97"/>
      <c r="M413" s="97"/>
    </row>
    <row r="414" spans="1:13" x14ac:dyDescent="0.25">
      <c r="A414" s="96"/>
      <c r="B414" s="96"/>
      <c r="C414" s="96"/>
      <c r="D414" s="127"/>
      <c r="E414" s="172" t="s">
        <v>133</v>
      </c>
      <c r="F414" s="173">
        <v>2</v>
      </c>
      <c r="G414" s="174">
        <v>0</v>
      </c>
      <c r="H414" s="174">
        <v>0</v>
      </c>
      <c r="I414" s="174">
        <v>0</v>
      </c>
      <c r="J414" s="184">
        <v>2</v>
      </c>
      <c r="K414" s="97"/>
      <c r="L414" s="97"/>
      <c r="M414" s="97"/>
    </row>
    <row r="415" spans="1:13" x14ac:dyDescent="0.25">
      <c r="A415" s="96"/>
      <c r="B415" s="96"/>
      <c r="C415" s="96"/>
      <c r="D415" s="127"/>
      <c r="E415" s="172" t="s">
        <v>134</v>
      </c>
      <c r="F415" s="173">
        <v>2</v>
      </c>
      <c r="G415" s="174">
        <v>0</v>
      </c>
      <c r="H415" s="174">
        <v>0</v>
      </c>
      <c r="I415" s="174">
        <v>0</v>
      </c>
      <c r="J415" s="184">
        <v>2</v>
      </c>
      <c r="K415" s="97"/>
      <c r="L415" s="97"/>
      <c r="M415" s="97"/>
    </row>
    <row r="416" spans="1:13" x14ac:dyDescent="0.25">
      <c r="A416" s="96"/>
      <c r="B416" s="96"/>
      <c r="C416" s="96"/>
      <c r="D416" s="127"/>
      <c r="E416" s="172" t="s">
        <v>135</v>
      </c>
      <c r="F416" s="173">
        <v>1</v>
      </c>
      <c r="G416" s="174">
        <v>0</v>
      </c>
      <c r="H416" s="174">
        <v>0</v>
      </c>
      <c r="I416" s="174">
        <v>0</v>
      </c>
      <c r="J416" s="184">
        <v>1</v>
      </c>
      <c r="K416" s="97"/>
      <c r="L416" s="97"/>
      <c r="M416" s="97"/>
    </row>
    <row r="417" spans="1:13" x14ac:dyDescent="0.25">
      <c r="A417" s="96"/>
      <c r="B417" s="96"/>
      <c r="C417" s="96"/>
      <c r="D417" s="127"/>
      <c r="E417" s="172" t="s">
        <v>136</v>
      </c>
      <c r="F417" s="173">
        <v>6</v>
      </c>
      <c r="G417" s="174">
        <v>0</v>
      </c>
      <c r="H417" s="174">
        <v>0</v>
      </c>
      <c r="I417" s="174">
        <v>0</v>
      </c>
      <c r="J417" s="184">
        <v>6</v>
      </c>
      <c r="K417" s="97"/>
      <c r="L417" s="97"/>
      <c r="M417" s="97"/>
    </row>
    <row r="418" spans="1:13" x14ac:dyDescent="0.25">
      <c r="A418" s="96"/>
      <c r="B418" s="96"/>
      <c r="C418" s="96"/>
      <c r="D418" s="127"/>
      <c r="E418" s="172" t="s">
        <v>137</v>
      </c>
      <c r="F418" s="173"/>
      <c r="G418" s="174"/>
      <c r="H418" s="174"/>
      <c r="I418" s="174"/>
      <c r="J418" s="184">
        <v>0</v>
      </c>
      <c r="K418" s="97"/>
      <c r="L418" s="97"/>
      <c r="M418" s="97"/>
    </row>
    <row r="419" spans="1:13" x14ac:dyDescent="0.25">
      <c r="A419" s="96"/>
      <c r="B419" s="96"/>
      <c r="C419" s="96"/>
      <c r="D419" s="127"/>
      <c r="E419" s="172" t="s">
        <v>138</v>
      </c>
      <c r="F419" s="173">
        <v>3</v>
      </c>
      <c r="G419" s="174">
        <v>0</v>
      </c>
      <c r="H419" s="174">
        <v>0</v>
      </c>
      <c r="I419" s="174">
        <v>0</v>
      </c>
      <c r="J419" s="184">
        <v>3</v>
      </c>
      <c r="K419" s="97"/>
      <c r="L419" s="97"/>
      <c r="M419" s="97"/>
    </row>
    <row r="420" spans="1:13" x14ac:dyDescent="0.25">
      <c r="A420" s="96"/>
      <c r="B420" s="96"/>
      <c r="C420" s="96"/>
      <c r="D420" s="127"/>
      <c r="E420" s="172" t="s">
        <v>139</v>
      </c>
      <c r="F420" s="173">
        <v>4</v>
      </c>
      <c r="G420" s="174">
        <v>0</v>
      </c>
      <c r="H420" s="174">
        <v>0</v>
      </c>
      <c r="I420" s="174">
        <v>0</v>
      </c>
      <c r="J420" s="184">
        <v>4</v>
      </c>
      <c r="K420" s="97"/>
      <c r="L420" s="97"/>
      <c r="M420" s="97"/>
    </row>
    <row r="421" spans="1:13" x14ac:dyDescent="0.25">
      <c r="A421" s="96"/>
      <c r="B421" s="96"/>
      <c r="C421" s="96"/>
      <c r="D421" s="127"/>
      <c r="E421" s="172" t="s">
        <v>140</v>
      </c>
      <c r="F421" s="173">
        <v>4</v>
      </c>
      <c r="G421" s="174">
        <v>0</v>
      </c>
      <c r="H421" s="174">
        <v>0</v>
      </c>
      <c r="I421" s="174">
        <v>0</v>
      </c>
      <c r="J421" s="184">
        <v>4</v>
      </c>
      <c r="K421" s="97"/>
      <c r="L421" s="97"/>
      <c r="M421" s="97"/>
    </row>
    <row r="422" spans="1:13" x14ac:dyDescent="0.25">
      <c r="A422" s="105"/>
      <c r="B422" s="105"/>
      <c r="C422" s="105"/>
      <c r="D422" s="128"/>
      <c r="E422" s="177" t="s">
        <v>141</v>
      </c>
      <c r="F422" s="178">
        <v>1</v>
      </c>
      <c r="G422" s="179">
        <v>0</v>
      </c>
      <c r="H422" s="179">
        <v>0</v>
      </c>
      <c r="I422" s="179">
        <v>0</v>
      </c>
      <c r="J422" s="185">
        <v>1</v>
      </c>
      <c r="K422" s="99"/>
      <c r="L422" s="99"/>
      <c r="M422" s="99"/>
    </row>
    <row r="423" spans="1:13" x14ac:dyDescent="0.25">
      <c r="A423" s="115" t="s">
        <v>40</v>
      </c>
      <c r="B423" s="93" t="s">
        <v>14</v>
      </c>
      <c r="C423" s="172" t="s">
        <v>158</v>
      </c>
      <c r="D423" s="153" t="s">
        <v>215</v>
      </c>
      <c r="E423" s="154"/>
      <c r="F423" s="154"/>
      <c r="G423" s="154"/>
      <c r="H423" s="154"/>
      <c r="I423" s="154"/>
      <c r="J423" s="155"/>
      <c r="K423" s="94">
        <f>SUM(J425:J427)</f>
        <v>69.050000000000011</v>
      </c>
      <c r="L423" s="112"/>
      <c r="M423" s="95">
        <f>+ROUND(TRUNC(K423,2)*TRUNC(L423,2),2)</f>
        <v>0</v>
      </c>
    </row>
    <row r="424" spans="1:13" ht="105" customHeight="1" x14ac:dyDescent="0.25">
      <c r="A424" s="96"/>
      <c r="B424" s="96"/>
      <c r="C424" s="96"/>
      <c r="D424" s="159" t="s">
        <v>216</v>
      </c>
      <c r="E424" s="160"/>
      <c r="F424" s="162"/>
      <c r="G424" s="162"/>
      <c r="H424" s="162"/>
      <c r="I424" s="162"/>
      <c r="J424" s="161"/>
      <c r="K424" s="97"/>
      <c r="L424" s="97"/>
      <c r="M424" s="97"/>
    </row>
    <row r="425" spans="1:13" x14ac:dyDescent="0.25">
      <c r="A425" s="96"/>
      <c r="B425" s="96"/>
      <c r="C425" s="96"/>
      <c r="D425" s="127"/>
      <c r="E425" s="172" t="s">
        <v>126</v>
      </c>
      <c r="F425" s="173">
        <v>1</v>
      </c>
      <c r="G425" s="174">
        <v>14.7</v>
      </c>
      <c r="H425" s="174">
        <v>0</v>
      </c>
      <c r="I425" s="174">
        <v>0</v>
      </c>
      <c r="J425" s="184">
        <v>14.7</v>
      </c>
      <c r="K425" s="97"/>
      <c r="L425" s="97"/>
      <c r="M425" s="97"/>
    </row>
    <row r="426" spans="1:13" x14ac:dyDescent="0.25">
      <c r="A426" s="96"/>
      <c r="B426" s="96"/>
      <c r="C426" s="96"/>
      <c r="D426" s="127"/>
      <c r="E426" s="172" t="s">
        <v>139</v>
      </c>
      <c r="F426" s="173">
        <v>1</v>
      </c>
      <c r="G426" s="174">
        <v>14.9</v>
      </c>
      <c r="H426" s="174">
        <v>0</v>
      </c>
      <c r="I426" s="174">
        <v>0</v>
      </c>
      <c r="J426" s="184">
        <v>14.9</v>
      </c>
      <c r="K426" s="97"/>
      <c r="L426" s="97"/>
      <c r="M426" s="97"/>
    </row>
    <row r="427" spans="1:13" x14ac:dyDescent="0.25">
      <c r="A427" s="105"/>
      <c r="B427" s="105"/>
      <c r="C427" s="105"/>
      <c r="D427" s="128"/>
      <c r="E427" s="177" t="s">
        <v>140</v>
      </c>
      <c r="F427" s="178">
        <v>1</v>
      </c>
      <c r="G427" s="179">
        <v>39.450000000000003</v>
      </c>
      <c r="H427" s="179">
        <v>0</v>
      </c>
      <c r="I427" s="179">
        <v>0</v>
      </c>
      <c r="J427" s="185">
        <v>39.450000000000003</v>
      </c>
      <c r="K427" s="99"/>
      <c r="L427" s="99"/>
      <c r="M427" s="99"/>
    </row>
    <row r="428" spans="1:13" x14ac:dyDescent="0.25">
      <c r="A428" s="182" t="s">
        <v>18</v>
      </c>
      <c r="B428" s="183"/>
      <c r="C428" s="183"/>
      <c r="D428" s="183"/>
      <c r="E428" s="183"/>
      <c r="F428" s="183"/>
      <c r="G428" s="183"/>
      <c r="H428" s="183"/>
      <c r="I428" s="183"/>
      <c r="J428" s="183"/>
      <c r="K428" s="183"/>
      <c r="L428" s="183"/>
      <c r="M428" s="2">
        <f>SUM(M253+M272+M291+M295+M314+M333+M353+M361+M366+M385+M404+M423)</f>
        <v>0</v>
      </c>
    </row>
    <row r="429" spans="1:13" x14ac:dyDescent="0.25">
      <c r="A429" s="89" t="s">
        <v>228</v>
      </c>
      <c r="B429" s="90" t="s">
        <v>12</v>
      </c>
      <c r="C429" s="89" t="s">
        <v>13</v>
      </c>
      <c r="D429" s="150" t="s">
        <v>217</v>
      </c>
      <c r="E429" s="151"/>
      <c r="F429" s="151"/>
      <c r="G429" s="151"/>
      <c r="H429" s="151"/>
      <c r="I429" s="151"/>
      <c r="J429" s="152"/>
      <c r="K429" s="91"/>
      <c r="L429" s="92"/>
      <c r="M429" s="92"/>
    </row>
    <row r="430" spans="1:13" x14ac:dyDescent="0.25">
      <c r="A430" s="115" t="s">
        <v>41</v>
      </c>
      <c r="B430" s="93" t="s">
        <v>14</v>
      </c>
      <c r="C430" s="172" t="s">
        <v>142</v>
      </c>
      <c r="D430" s="153" t="s">
        <v>218</v>
      </c>
      <c r="E430" s="154"/>
      <c r="F430" s="154"/>
      <c r="G430" s="154"/>
      <c r="H430" s="154"/>
      <c r="I430" s="154"/>
      <c r="J430" s="155"/>
      <c r="K430" s="94">
        <f>SUM(J432:J448)</f>
        <v>4497.88</v>
      </c>
      <c r="L430" s="112"/>
      <c r="M430" s="95">
        <f>+ROUND(TRUNC(K430,2)*TRUNC(L430,2),2)</f>
        <v>0</v>
      </c>
    </row>
    <row r="431" spans="1:13" ht="135" customHeight="1" x14ac:dyDescent="0.25">
      <c r="A431" s="96"/>
      <c r="B431" s="96"/>
      <c r="C431" s="96"/>
      <c r="D431" s="159" t="s">
        <v>219</v>
      </c>
      <c r="E431" s="160"/>
      <c r="F431" s="162"/>
      <c r="G431" s="162"/>
      <c r="H431" s="162"/>
      <c r="I431" s="162"/>
      <c r="J431" s="161"/>
      <c r="K431" s="97"/>
      <c r="L431" s="97"/>
      <c r="M431" s="97"/>
    </row>
    <row r="432" spans="1:13" x14ac:dyDescent="0.25">
      <c r="A432" s="96"/>
      <c r="B432" s="96"/>
      <c r="C432" s="96"/>
      <c r="D432" s="127"/>
      <c r="E432" s="172" t="s">
        <v>125</v>
      </c>
      <c r="F432" s="173"/>
      <c r="G432" s="174"/>
      <c r="H432" s="174"/>
      <c r="I432" s="174"/>
      <c r="J432" s="184">
        <v>0</v>
      </c>
      <c r="K432" s="97"/>
      <c r="L432" s="97"/>
      <c r="M432" s="97"/>
    </row>
    <row r="433" spans="1:13" x14ac:dyDescent="0.25">
      <c r="A433" s="96"/>
      <c r="B433" s="96"/>
      <c r="C433" s="96"/>
      <c r="D433" s="127"/>
      <c r="E433" s="172" t="s">
        <v>126</v>
      </c>
      <c r="F433" s="173">
        <v>657</v>
      </c>
      <c r="G433" s="174">
        <v>0</v>
      </c>
      <c r="H433" s="174">
        <v>0</v>
      </c>
      <c r="I433" s="174">
        <v>0</v>
      </c>
      <c r="J433" s="184">
        <v>657</v>
      </c>
      <c r="K433" s="97"/>
      <c r="L433" s="97"/>
      <c r="M433" s="97"/>
    </row>
    <row r="434" spans="1:13" x14ac:dyDescent="0.25">
      <c r="A434" s="96"/>
      <c r="B434" s="96"/>
      <c r="C434" s="96"/>
      <c r="D434" s="127"/>
      <c r="E434" s="172" t="s">
        <v>127</v>
      </c>
      <c r="F434" s="173">
        <v>317.55</v>
      </c>
      <c r="G434" s="174">
        <v>0</v>
      </c>
      <c r="H434" s="174">
        <v>0</v>
      </c>
      <c r="I434" s="174">
        <v>0</v>
      </c>
      <c r="J434" s="184">
        <v>317.55</v>
      </c>
      <c r="K434" s="97"/>
      <c r="L434" s="97"/>
      <c r="M434" s="97"/>
    </row>
    <row r="435" spans="1:13" x14ac:dyDescent="0.25">
      <c r="A435" s="96"/>
      <c r="B435" s="96"/>
      <c r="C435" s="96"/>
      <c r="D435" s="127"/>
      <c r="E435" s="172" t="s">
        <v>128</v>
      </c>
      <c r="F435" s="173">
        <v>183.94</v>
      </c>
      <c r="G435" s="174">
        <v>0</v>
      </c>
      <c r="H435" s="174">
        <v>0</v>
      </c>
      <c r="I435" s="174">
        <v>0</v>
      </c>
      <c r="J435" s="184">
        <v>183.94</v>
      </c>
      <c r="K435" s="97"/>
      <c r="L435" s="97"/>
      <c r="M435" s="97"/>
    </row>
    <row r="436" spans="1:13" x14ac:dyDescent="0.25">
      <c r="A436" s="96"/>
      <c r="B436" s="96"/>
      <c r="C436" s="96"/>
      <c r="D436" s="127"/>
      <c r="E436" s="172" t="s">
        <v>129</v>
      </c>
      <c r="F436" s="173">
        <v>183.94</v>
      </c>
      <c r="G436" s="174">
        <v>0</v>
      </c>
      <c r="H436" s="174">
        <v>0</v>
      </c>
      <c r="I436" s="174">
        <v>0</v>
      </c>
      <c r="J436" s="184">
        <v>183.94</v>
      </c>
      <c r="K436" s="97"/>
      <c r="L436" s="97"/>
      <c r="M436" s="97"/>
    </row>
    <row r="437" spans="1:13" x14ac:dyDescent="0.25">
      <c r="A437" s="96"/>
      <c r="B437" s="96"/>
      <c r="C437" s="96"/>
      <c r="D437" s="127"/>
      <c r="E437" s="172" t="s">
        <v>130</v>
      </c>
      <c r="F437" s="173">
        <v>183.94</v>
      </c>
      <c r="G437" s="174">
        <v>0</v>
      </c>
      <c r="H437" s="174">
        <v>0</v>
      </c>
      <c r="I437" s="174">
        <v>0</v>
      </c>
      <c r="J437" s="184">
        <v>183.94</v>
      </c>
      <c r="K437" s="97"/>
      <c r="L437" s="97"/>
      <c r="M437" s="97"/>
    </row>
    <row r="438" spans="1:13" x14ac:dyDescent="0.25">
      <c r="A438" s="96"/>
      <c r="B438" s="96"/>
      <c r="C438" s="96"/>
      <c r="D438" s="127"/>
      <c r="E438" s="172" t="s">
        <v>131</v>
      </c>
      <c r="F438" s="173">
        <v>183.94</v>
      </c>
      <c r="G438" s="174">
        <v>0</v>
      </c>
      <c r="H438" s="174">
        <v>0</v>
      </c>
      <c r="I438" s="174">
        <v>0</v>
      </c>
      <c r="J438" s="184">
        <v>183.94</v>
      </c>
      <c r="K438" s="97"/>
      <c r="L438" s="97"/>
      <c r="M438" s="97"/>
    </row>
    <row r="439" spans="1:13" x14ac:dyDescent="0.25">
      <c r="A439" s="96"/>
      <c r="B439" s="96"/>
      <c r="C439" s="96"/>
      <c r="D439" s="127"/>
      <c r="E439" s="172" t="s">
        <v>132</v>
      </c>
      <c r="F439" s="173">
        <v>208.03</v>
      </c>
      <c r="G439" s="174">
        <v>0</v>
      </c>
      <c r="H439" s="174">
        <v>0</v>
      </c>
      <c r="I439" s="174">
        <v>0</v>
      </c>
      <c r="J439" s="184">
        <v>208.03</v>
      </c>
      <c r="K439" s="97"/>
      <c r="L439" s="97"/>
      <c r="M439" s="97"/>
    </row>
    <row r="440" spans="1:13" x14ac:dyDescent="0.25">
      <c r="A440" s="96"/>
      <c r="B440" s="96"/>
      <c r="C440" s="96"/>
      <c r="D440" s="127"/>
      <c r="E440" s="172" t="s">
        <v>133</v>
      </c>
      <c r="F440" s="173">
        <v>341.32</v>
      </c>
      <c r="G440" s="174">
        <v>0</v>
      </c>
      <c r="H440" s="174">
        <v>0</v>
      </c>
      <c r="I440" s="174">
        <v>0</v>
      </c>
      <c r="J440" s="184">
        <v>341.32</v>
      </c>
      <c r="K440" s="97"/>
      <c r="L440" s="97"/>
      <c r="M440" s="97"/>
    </row>
    <row r="441" spans="1:13" x14ac:dyDescent="0.25">
      <c r="A441" s="96"/>
      <c r="B441" s="96"/>
      <c r="C441" s="96"/>
      <c r="D441" s="127"/>
      <c r="E441" s="172" t="s">
        <v>134</v>
      </c>
      <c r="F441" s="173">
        <v>486.2</v>
      </c>
      <c r="G441" s="174">
        <v>0</v>
      </c>
      <c r="H441" s="174">
        <v>0</v>
      </c>
      <c r="I441" s="174">
        <v>0</v>
      </c>
      <c r="J441" s="184">
        <v>486.2</v>
      </c>
      <c r="K441" s="97"/>
      <c r="L441" s="97"/>
      <c r="M441" s="97"/>
    </row>
    <row r="442" spans="1:13" x14ac:dyDescent="0.25">
      <c r="A442" s="96"/>
      <c r="B442" s="96"/>
      <c r="C442" s="96"/>
      <c r="D442" s="127"/>
      <c r="E442" s="172" t="s">
        <v>135</v>
      </c>
      <c r="F442" s="173">
        <v>43.47</v>
      </c>
      <c r="G442" s="174">
        <v>0</v>
      </c>
      <c r="H442" s="174">
        <v>0</v>
      </c>
      <c r="I442" s="174">
        <v>0</v>
      </c>
      <c r="J442" s="184">
        <v>43.47</v>
      </c>
      <c r="K442" s="97"/>
      <c r="L442" s="97"/>
      <c r="M442" s="97"/>
    </row>
    <row r="443" spans="1:13" x14ac:dyDescent="0.25">
      <c r="A443" s="96"/>
      <c r="B443" s="96"/>
      <c r="C443" s="96"/>
      <c r="D443" s="127"/>
      <c r="E443" s="172" t="s">
        <v>136</v>
      </c>
      <c r="F443" s="173">
        <v>479.3</v>
      </c>
      <c r="G443" s="174">
        <v>0</v>
      </c>
      <c r="H443" s="174">
        <v>0</v>
      </c>
      <c r="I443" s="174">
        <v>0</v>
      </c>
      <c r="J443" s="184">
        <v>479.3</v>
      </c>
      <c r="K443" s="97"/>
      <c r="L443" s="97"/>
      <c r="M443" s="97"/>
    </row>
    <row r="444" spans="1:13" x14ac:dyDescent="0.25">
      <c r="A444" s="96"/>
      <c r="B444" s="96"/>
      <c r="C444" s="96"/>
      <c r="D444" s="127"/>
      <c r="E444" s="172" t="s">
        <v>137</v>
      </c>
      <c r="F444" s="173"/>
      <c r="G444" s="174"/>
      <c r="H444" s="174"/>
      <c r="I444" s="174"/>
      <c r="J444" s="184">
        <v>0</v>
      </c>
      <c r="K444" s="97"/>
      <c r="L444" s="97"/>
      <c r="M444" s="97"/>
    </row>
    <row r="445" spans="1:13" x14ac:dyDescent="0.25">
      <c r="A445" s="96"/>
      <c r="B445" s="96"/>
      <c r="C445" s="96"/>
      <c r="D445" s="127"/>
      <c r="E445" s="172" t="s">
        <v>138</v>
      </c>
      <c r="F445" s="173">
        <v>174.83</v>
      </c>
      <c r="G445" s="174">
        <v>0</v>
      </c>
      <c r="H445" s="174">
        <v>0</v>
      </c>
      <c r="I445" s="174">
        <v>0</v>
      </c>
      <c r="J445" s="184">
        <v>174.83</v>
      </c>
      <c r="K445" s="97"/>
      <c r="L445" s="97"/>
      <c r="M445" s="97"/>
    </row>
    <row r="446" spans="1:13" x14ac:dyDescent="0.25">
      <c r="A446" s="96"/>
      <c r="B446" s="96"/>
      <c r="C446" s="96"/>
      <c r="D446" s="127"/>
      <c r="E446" s="172" t="s">
        <v>139</v>
      </c>
      <c r="F446" s="173">
        <v>589.74</v>
      </c>
      <c r="G446" s="174">
        <v>0</v>
      </c>
      <c r="H446" s="174">
        <v>0</v>
      </c>
      <c r="I446" s="174">
        <v>0</v>
      </c>
      <c r="J446" s="184">
        <v>589.74</v>
      </c>
      <c r="K446" s="97"/>
      <c r="L446" s="97"/>
      <c r="M446" s="97"/>
    </row>
    <row r="447" spans="1:13" x14ac:dyDescent="0.25">
      <c r="A447" s="96"/>
      <c r="B447" s="96"/>
      <c r="C447" s="96"/>
      <c r="D447" s="127"/>
      <c r="E447" s="172" t="s">
        <v>140</v>
      </c>
      <c r="F447" s="173">
        <v>422.93</v>
      </c>
      <c r="G447" s="174">
        <v>0</v>
      </c>
      <c r="H447" s="174">
        <v>0</v>
      </c>
      <c r="I447" s="174">
        <v>0</v>
      </c>
      <c r="J447" s="184">
        <v>422.93</v>
      </c>
      <c r="K447" s="97"/>
      <c r="L447" s="97"/>
      <c r="M447" s="97"/>
    </row>
    <row r="448" spans="1:13" x14ac:dyDescent="0.25">
      <c r="A448" s="105"/>
      <c r="B448" s="105"/>
      <c r="C448" s="105"/>
      <c r="D448" s="128"/>
      <c r="E448" s="177" t="s">
        <v>141</v>
      </c>
      <c r="F448" s="178">
        <v>41.75</v>
      </c>
      <c r="G448" s="179">
        <v>0</v>
      </c>
      <c r="H448" s="179">
        <v>0</v>
      </c>
      <c r="I448" s="179">
        <v>0</v>
      </c>
      <c r="J448" s="185">
        <v>41.75</v>
      </c>
      <c r="K448" s="99"/>
      <c r="L448" s="99"/>
      <c r="M448" s="99"/>
    </row>
    <row r="449" spans="1:13" x14ac:dyDescent="0.25">
      <c r="A449" s="115" t="s">
        <v>42</v>
      </c>
      <c r="B449" s="93" t="s">
        <v>14</v>
      </c>
      <c r="C449" s="172" t="s">
        <v>158</v>
      </c>
      <c r="D449" s="153" t="s">
        <v>220</v>
      </c>
      <c r="E449" s="154"/>
      <c r="F449" s="154"/>
      <c r="G449" s="154"/>
      <c r="H449" s="154"/>
      <c r="I449" s="154"/>
      <c r="J449" s="155"/>
      <c r="K449" s="94">
        <f>SUM(J451:J470)</f>
        <v>1419.41</v>
      </c>
      <c r="L449" s="112"/>
      <c r="M449" s="95">
        <f>+ROUND(TRUNC(K449,2)*TRUNC(L449,2),2)</f>
        <v>0</v>
      </c>
    </row>
    <row r="450" spans="1:13" ht="135" customHeight="1" x14ac:dyDescent="0.25">
      <c r="B450" s="96"/>
      <c r="C450" s="96"/>
      <c r="D450" s="159" t="s">
        <v>221</v>
      </c>
      <c r="E450" s="160"/>
      <c r="F450" s="162"/>
      <c r="G450" s="162"/>
      <c r="H450" s="162"/>
      <c r="I450" s="162"/>
      <c r="J450" s="161"/>
      <c r="K450" s="97"/>
      <c r="L450" s="97"/>
      <c r="M450" s="97"/>
    </row>
    <row r="451" spans="1:13" x14ac:dyDescent="0.25">
      <c r="A451" s="96"/>
      <c r="B451" s="96"/>
      <c r="C451" s="96"/>
      <c r="D451" s="127"/>
      <c r="E451" s="172" t="s">
        <v>125</v>
      </c>
      <c r="F451" s="173"/>
      <c r="G451" s="174"/>
      <c r="H451" s="174"/>
      <c r="I451" s="174"/>
      <c r="J451" s="184">
        <v>0</v>
      </c>
      <c r="K451" s="97"/>
      <c r="L451" s="97"/>
      <c r="M451" s="97"/>
    </row>
    <row r="452" spans="1:13" x14ac:dyDescent="0.25">
      <c r="A452" s="96"/>
      <c r="B452" s="96"/>
      <c r="C452" s="96"/>
      <c r="D452" s="127"/>
      <c r="E452" s="172" t="s">
        <v>126</v>
      </c>
      <c r="F452" s="173">
        <v>0</v>
      </c>
      <c r="G452" s="174">
        <v>117.6</v>
      </c>
      <c r="H452" s="174">
        <v>0</v>
      </c>
      <c r="I452" s="174">
        <v>0</v>
      </c>
      <c r="J452" s="184">
        <v>117.6</v>
      </c>
      <c r="K452" s="97"/>
      <c r="L452" s="97"/>
      <c r="M452" s="97"/>
    </row>
    <row r="453" spans="1:13" x14ac:dyDescent="0.25">
      <c r="A453" s="96"/>
      <c r="B453" s="96"/>
      <c r="C453" s="96"/>
      <c r="D453" s="127"/>
      <c r="E453" s="172" t="s">
        <v>127</v>
      </c>
      <c r="F453" s="173">
        <v>0</v>
      </c>
      <c r="G453" s="174">
        <v>102.1</v>
      </c>
      <c r="H453" s="174">
        <v>0</v>
      </c>
      <c r="I453" s="174">
        <v>0</v>
      </c>
      <c r="J453" s="184">
        <v>102.1</v>
      </c>
      <c r="K453" s="97"/>
      <c r="L453" s="97"/>
      <c r="M453" s="97"/>
    </row>
    <row r="454" spans="1:13" x14ac:dyDescent="0.25">
      <c r="A454" s="96"/>
      <c r="B454" s="96"/>
      <c r="C454" s="96"/>
      <c r="D454" s="127"/>
      <c r="E454" s="172" t="s">
        <v>128</v>
      </c>
      <c r="F454" s="173">
        <v>0</v>
      </c>
      <c r="G454" s="174">
        <v>96</v>
      </c>
      <c r="H454" s="174">
        <v>0</v>
      </c>
      <c r="I454" s="174">
        <v>0</v>
      </c>
      <c r="J454" s="184">
        <v>96</v>
      </c>
      <c r="K454" s="97"/>
      <c r="L454" s="97"/>
      <c r="M454" s="97"/>
    </row>
    <row r="455" spans="1:13" x14ac:dyDescent="0.25">
      <c r="A455" s="96"/>
      <c r="B455" s="96"/>
      <c r="C455" s="96"/>
      <c r="D455" s="127"/>
      <c r="E455" s="172" t="s">
        <v>129</v>
      </c>
      <c r="F455" s="173">
        <v>0</v>
      </c>
      <c r="G455" s="174">
        <v>96</v>
      </c>
      <c r="H455" s="174">
        <v>0</v>
      </c>
      <c r="I455" s="174">
        <v>0</v>
      </c>
      <c r="J455" s="184">
        <v>96</v>
      </c>
      <c r="K455" s="97"/>
      <c r="L455" s="97"/>
      <c r="M455" s="97"/>
    </row>
    <row r="456" spans="1:13" x14ac:dyDescent="0.25">
      <c r="A456" s="96"/>
      <c r="B456" s="96"/>
      <c r="C456" s="96"/>
      <c r="D456" s="127"/>
      <c r="E456" s="172" t="s">
        <v>130</v>
      </c>
      <c r="F456" s="173">
        <v>0</v>
      </c>
      <c r="G456" s="174">
        <v>96</v>
      </c>
      <c r="H456" s="174">
        <v>0</v>
      </c>
      <c r="I456" s="174">
        <v>0</v>
      </c>
      <c r="J456" s="184">
        <v>96</v>
      </c>
      <c r="K456" s="97"/>
      <c r="L456" s="97"/>
      <c r="M456" s="97"/>
    </row>
    <row r="457" spans="1:13" x14ac:dyDescent="0.25">
      <c r="A457" s="96"/>
      <c r="B457" s="96"/>
      <c r="C457" s="96"/>
      <c r="D457" s="127"/>
      <c r="E457" s="172" t="s">
        <v>131</v>
      </c>
      <c r="F457" s="173">
        <v>0</v>
      </c>
      <c r="G457" s="174">
        <v>96</v>
      </c>
      <c r="H457" s="174">
        <v>0</v>
      </c>
      <c r="I457" s="174">
        <v>0</v>
      </c>
      <c r="J457" s="184">
        <v>96</v>
      </c>
      <c r="K457" s="97"/>
      <c r="L457" s="97"/>
      <c r="M457" s="97"/>
    </row>
    <row r="458" spans="1:13" x14ac:dyDescent="0.25">
      <c r="A458" s="96"/>
      <c r="B458" s="96"/>
      <c r="C458" s="96"/>
      <c r="D458" s="127"/>
      <c r="E458" s="172" t="s">
        <v>132</v>
      </c>
      <c r="F458" s="173">
        <v>0</v>
      </c>
      <c r="G458" s="174">
        <v>97.1</v>
      </c>
      <c r="H458" s="174">
        <v>0</v>
      </c>
      <c r="I458" s="174">
        <v>0</v>
      </c>
      <c r="J458" s="184">
        <v>97.1</v>
      </c>
      <c r="K458" s="97"/>
      <c r="L458" s="97"/>
      <c r="M458" s="97"/>
    </row>
    <row r="459" spans="1:13" x14ac:dyDescent="0.25">
      <c r="A459" s="96"/>
      <c r="B459" s="96"/>
      <c r="C459" s="96"/>
      <c r="D459" s="127"/>
      <c r="E459" s="172" t="s">
        <v>133</v>
      </c>
      <c r="F459" s="173">
        <v>0</v>
      </c>
      <c r="G459" s="174">
        <v>73.25</v>
      </c>
      <c r="H459" s="174">
        <v>0</v>
      </c>
      <c r="I459" s="174">
        <v>0</v>
      </c>
      <c r="J459" s="184">
        <v>73.25</v>
      </c>
      <c r="K459" s="97"/>
      <c r="L459" s="97"/>
      <c r="M459" s="97"/>
    </row>
    <row r="460" spans="1:13" x14ac:dyDescent="0.25">
      <c r="A460" s="96"/>
      <c r="B460" s="96"/>
      <c r="C460" s="96"/>
      <c r="D460" s="127"/>
      <c r="E460" s="172" t="s">
        <v>134</v>
      </c>
      <c r="F460" s="173">
        <v>0</v>
      </c>
      <c r="G460" s="174">
        <v>88.2</v>
      </c>
      <c r="H460" s="174">
        <v>0</v>
      </c>
      <c r="I460" s="174">
        <v>0</v>
      </c>
      <c r="J460" s="184">
        <v>88.2</v>
      </c>
      <c r="K460" s="97"/>
      <c r="L460" s="97"/>
      <c r="M460" s="97"/>
    </row>
    <row r="461" spans="1:13" x14ac:dyDescent="0.25">
      <c r="A461" s="96"/>
      <c r="B461" s="96"/>
      <c r="C461" s="96"/>
      <c r="D461" s="127"/>
      <c r="E461" s="172" t="s">
        <v>135</v>
      </c>
      <c r="F461" s="173">
        <v>0</v>
      </c>
      <c r="G461" s="174">
        <v>26.4</v>
      </c>
      <c r="H461" s="174">
        <v>0</v>
      </c>
      <c r="I461" s="174">
        <v>0</v>
      </c>
      <c r="J461" s="184">
        <v>26.4</v>
      </c>
      <c r="K461" s="97"/>
      <c r="L461" s="97"/>
      <c r="M461" s="97"/>
    </row>
    <row r="462" spans="1:13" x14ac:dyDescent="0.25">
      <c r="A462" s="96"/>
      <c r="B462" s="96"/>
      <c r="C462" s="96"/>
      <c r="D462" s="127"/>
      <c r="E462" s="172" t="s">
        <v>136</v>
      </c>
      <c r="F462" s="173">
        <v>0</v>
      </c>
      <c r="G462" s="174">
        <v>156.9</v>
      </c>
      <c r="H462" s="174">
        <v>0</v>
      </c>
      <c r="I462" s="174">
        <v>0</v>
      </c>
      <c r="J462" s="184">
        <v>156.9</v>
      </c>
      <c r="K462" s="97"/>
      <c r="L462" s="97"/>
      <c r="M462" s="97"/>
    </row>
    <row r="463" spans="1:13" x14ac:dyDescent="0.25">
      <c r="A463" s="96"/>
      <c r="B463" s="96"/>
      <c r="C463" s="96"/>
      <c r="D463" s="127"/>
      <c r="E463" s="172" t="s">
        <v>137</v>
      </c>
      <c r="F463" s="173"/>
      <c r="G463" s="174"/>
      <c r="H463" s="174"/>
      <c r="I463" s="174"/>
      <c r="J463" s="184">
        <v>0</v>
      </c>
      <c r="K463" s="97"/>
      <c r="L463" s="97"/>
      <c r="M463" s="97"/>
    </row>
    <row r="464" spans="1:13" x14ac:dyDescent="0.25">
      <c r="A464" s="96"/>
      <c r="B464" s="96"/>
      <c r="C464" s="96"/>
      <c r="D464" s="127"/>
      <c r="E464" s="172" t="s">
        <v>138</v>
      </c>
      <c r="F464" s="173">
        <v>0</v>
      </c>
      <c r="G464" s="174">
        <v>89.87</v>
      </c>
      <c r="H464" s="174">
        <v>0</v>
      </c>
      <c r="I464" s="174">
        <v>0</v>
      </c>
      <c r="J464" s="184">
        <v>89.87</v>
      </c>
      <c r="K464" s="97"/>
      <c r="L464" s="97"/>
      <c r="M464" s="97"/>
    </row>
    <row r="465" spans="1:13" x14ac:dyDescent="0.25">
      <c r="A465" s="96"/>
      <c r="B465" s="96"/>
      <c r="C465" s="96"/>
      <c r="D465" s="127"/>
      <c r="E465" s="172" t="s">
        <v>139</v>
      </c>
      <c r="F465" s="173">
        <v>0</v>
      </c>
      <c r="G465" s="174">
        <v>117</v>
      </c>
      <c r="H465" s="174">
        <v>0</v>
      </c>
      <c r="I465" s="174">
        <v>0</v>
      </c>
      <c r="J465" s="184">
        <v>117</v>
      </c>
      <c r="K465" s="97"/>
      <c r="L465" s="97"/>
      <c r="M465" s="97"/>
    </row>
    <row r="466" spans="1:13" x14ac:dyDescent="0.25">
      <c r="A466" s="96"/>
      <c r="B466" s="96"/>
      <c r="C466" s="96"/>
      <c r="D466" s="127"/>
      <c r="E466" s="172" t="s">
        <v>140</v>
      </c>
      <c r="F466" s="173">
        <v>0</v>
      </c>
      <c r="G466" s="174">
        <v>87.44</v>
      </c>
      <c r="H466" s="174">
        <v>0</v>
      </c>
      <c r="I466" s="174">
        <v>0</v>
      </c>
      <c r="J466" s="184">
        <v>87.44</v>
      </c>
      <c r="K466" s="97"/>
      <c r="L466" s="97"/>
      <c r="M466" s="97"/>
    </row>
    <row r="467" spans="1:13" x14ac:dyDescent="0.25">
      <c r="A467" s="96"/>
      <c r="B467" s="96"/>
      <c r="C467" s="96"/>
      <c r="D467" s="127"/>
      <c r="E467" s="172" t="s">
        <v>141</v>
      </c>
      <c r="F467" s="173">
        <v>0</v>
      </c>
      <c r="G467" s="174">
        <v>25.9</v>
      </c>
      <c r="H467" s="174">
        <v>0</v>
      </c>
      <c r="I467" s="174">
        <v>0</v>
      </c>
      <c r="J467" s="184">
        <v>25.9</v>
      </c>
      <c r="K467" s="97"/>
      <c r="L467" s="97"/>
      <c r="M467" s="97"/>
    </row>
    <row r="468" spans="1:13" x14ac:dyDescent="0.25">
      <c r="A468" s="96"/>
      <c r="B468" s="96"/>
      <c r="C468" s="96"/>
      <c r="D468" s="127"/>
      <c r="E468" s="172" t="s">
        <v>222</v>
      </c>
      <c r="F468" s="173"/>
      <c r="G468" s="174"/>
      <c r="H468" s="174"/>
      <c r="I468" s="174"/>
      <c r="J468" s="184">
        <v>0</v>
      </c>
      <c r="K468" s="97"/>
      <c r="L468" s="97"/>
      <c r="M468" s="97"/>
    </row>
    <row r="469" spans="1:13" x14ac:dyDescent="0.25">
      <c r="A469" s="96"/>
      <c r="B469" s="96"/>
      <c r="C469" s="96"/>
      <c r="D469" s="127"/>
      <c r="E469" s="172" t="s">
        <v>195</v>
      </c>
      <c r="F469" s="173">
        <v>0</v>
      </c>
      <c r="G469" s="174">
        <v>30.6</v>
      </c>
      <c r="H469" s="174">
        <v>0</v>
      </c>
      <c r="I469" s="174">
        <v>0</v>
      </c>
      <c r="J469" s="184">
        <v>30.6</v>
      </c>
      <c r="K469" s="97"/>
      <c r="L469" s="97"/>
      <c r="M469" s="97"/>
    </row>
    <row r="470" spans="1:13" x14ac:dyDescent="0.25">
      <c r="A470" s="105"/>
      <c r="B470" s="105"/>
      <c r="C470" s="105"/>
      <c r="D470" s="128"/>
      <c r="E470" s="177" t="s">
        <v>196</v>
      </c>
      <c r="F470" s="178">
        <v>0</v>
      </c>
      <c r="G470" s="179">
        <v>23.05</v>
      </c>
      <c r="H470" s="179">
        <v>0</v>
      </c>
      <c r="I470" s="179">
        <v>0</v>
      </c>
      <c r="J470" s="185">
        <v>23.05</v>
      </c>
      <c r="K470" s="99"/>
      <c r="L470" s="99"/>
      <c r="M470" s="99"/>
    </row>
    <row r="471" spans="1:13" x14ac:dyDescent="0.25">
      <c r="A471" s="115" t="s">
        <v>43</v>
      </c>
      <c r="B471" s="93" t="s">
        <v>14</v>
      </c>
      <c r="C471" s="172" t="s">
        <v>158</v>
      </c>
      <c r="D471" s="153" t="s">
        <v>223</v>
      </c>
      <c r="E471" s="154"/>
      <c r="F471" s="154"/>
      <c r="G471" s="154"/>
      <c r="H471" s="154"/>
      <c r="I471" s="154"/>
      <c r="J471" s="155"/>
      <c r="K471" s="94">
        <f>SUM(J473:J489)</f>
        <v>367.39</v>
      </c>
      <c r="L471" s="112"/>
      <c r="M471" s="95">
        <f>+ROUND(TRUNC(K471,2)*TRUNC(L471,2),2)</f>
        <v>0</v>
      </c>
    </row>
    <row r="472" spans="1:13" ht="205.5" customHeight="1" x14ac:dyDescent="0.25">
      <c r="B472" s="96"/>
      <c r="C472" s="96"/>
      <c r="D472" s="159" t="s">
        <v>224</v>
      </c>
      <c r="E472" s="160"/>
      <c r="F472" s="162"/>
      <c r="G472" s="162"/>
      <c r="H472" s="162"/>
      <c r="I472" s="162"/>
      <c r="J472" s="161"/>
      <c r="K472" s="97"/>
      <c r="L472" s="97"/>
      <c r="M472" s="97"/>
    </row>
    <row r="473" spans="1:13" x14ac:dyDescent="0.25">
      <c r="A473" s="96"/>
      <c r="B473" s="96"/>
      <c r="C473" s="96"/>
      <c r="D473" s="127"/>
      <c r="E473" s="172" t="s">
        <v>125</v>
      </c>
      <c r="F473" s="173"/>
      <c r="G473" s="174"/>
      <c r="H473" s="174"/>
      <c r="I473" s="174"/>
      <c r="J473" s="184">
        <v>0</v>
      </c>
      <c r="K473" s="97"/>
      <c r="L473" s="97"/>
      <c r="M473" s="97"/>
    </row>
    <row r="474" spans="1:13" x14ac:dyDescent="0.25">
      <c r="A474" s="96"/>
      <c r="B474" s="96"/>
      <c r="C474" s="96"/>
      <c r="D474" s="127"/>
      <c r="E474" s="172" t="s">
        <v>126</v>
      </c>
      <c r="F474" s="173">
        <v>0</v>
      </c>
      <c r="G474" s="174">
        <v>88.19</v>
      </c>
      <c r="H474" s="174">
        <v>0</v>
      </c>
      <c r="I474" s="174">
        <v>0</v>
      </c>
      <c r="J474" s="184">
        <v>88.19</v>
      </c>
      <c r="K474" s="97"/>
      <c r="L474" s="97"/>
      <c r="M474" s="97"/>
    </row>
    <row r="475" spans="1:13" x14ac:dyDescent="0.25">
      <c r="A475" s="96"/>
      <c r="B475" s="96"/>
      <c r="C475" s="96"/>
      <c r="D475" s="127"/>
      <c r="E475" s="172" t="s">
        <v>127</v>
      </c>
      <c r="F475" s="173">
        <v>0</v>
      </c>
      <c r="G475" s="174">
        <v>51.65</v>
      </c>
      <c r="H475" s="174">
        <v>0</v>
      </c>
      <c r="I475" s="174">
        <v>0</v>
      </c>
      <c r="J475" s="184">
        <v>51.65</v>
      </c>
      <c r="K475" s="97"/>
      <c r="L475" s="97"/>
      <c r="M475" s="97"/>
    </row>
    <row r="476" spans="1:13" x14ac:dyDescent="0.25">
      <c r="A476" s="96"/>
      <c r="B476" s="96"/>
      <c r="C476" s="96"/>
      <c r="D476" s="127"/>
      <c r="E476" s="172" t="s">
        <v>128</v>
      </c>
      <c r="F476" s="173">
        <v>0</v>
      </c>
      <c r="G476" s="174">
        <v>7.2</v>
      </c>
      <c r="H476" s="174">
        <v>0</v>
      </c>
      <c r="I476" s="174">
        <v>0</v>
      </c>
      <c r="J476" s="184">
        <v>7.2</v>
      </c>
      <c r="K476" s="97"/>
      <c r="L476" s="97"/>
      <c r="M476" s="97"/>
    </row>
    <row r="477" spans="1:13" x14ac:dyDescent="0.25">
      <c r="A477" s="96"/>
      <c r="B477" s="96"/>
      <c r="C477" s="96"/>
      <c r="D477" s="127"/>
      <c r="E477" s="172" t="s">
        <v>129</v>
      </c>
      <c r="F477" s="173">
        <v>0</v>
      </c>
      <c r="G477" s="174">
        <v>7.2</v>
      </c>
      <c r="H477" s="174">
        <v>0</v>
      </c>
      <c r="I477" s="174">
        <v>0</v>
      </c>
      <c r="J477" s="184">
        <v>7.2</v>
      </c>
      <c r="K477" s="97"/>
      <c r="L477" s="97"/>
      <c r="M477" s="97"/>
    </row>
    <row r="478" spans="1:13" x14ac:dyDescent="0.25">
      <c r="A478" s="96"/>
      <c r="B478" s="96"/>
      <c r="C478" s="96"/>
      <c r="D478" s="127"/>
      <c r="E478" s="172" t="s">
        <v>130</v>
      </c>
      <c r="F478" s="173">
        <v>0</v>
      </c>
      <c r="G478" s="174">
        <v>7.2</v>
      </c>
      <c r="H478" s="174">
        <v>0</v>
      </c>
      <c r="I478" s="174">
        <v>0</v>
      </c>
      <c r="J478" s="184">
        <v>7.2</v>
      </c>
      <c r="K478" s="97"/>
      <c r="L478" s="97"/>
      <c r="M478" s="97"/>
    </row>
    <row r="479" spans="1:13" x14ac:dyDescent="0.25">
      <c r="A479" s="96"/>
      <c r="B479" s="96"/>
      <c r="C479" s="96"/>
      <c r="D479" s="127"/>
      <c r="E479" s="172" t="s">
        <v>131</v>
      </c>
      <c r="F479" s="173">
        <v>0</v>
      </c>
      <c r="G479" s="174">
        <v>7.2</v>
      </c>
      <c r="H479" s="174">
        <v>0</v>
      </c>
      <c r="I479" s="174">
        <v>0</v>
      </c>
      <c r="J479" s="184">
        <v>7.2</v>
      </c>
      <c r="K479" s="97"/>
      <c r="L479" s="97"/>
      <c r="M479" s="97"/>
    </row>
    <row r="480" spans="1:13" x14ac:dyDescent="0.25">
      <c r="A480" s="96"/>
      <c r="B480" s="96"/>
      <c r="C480" s="96"/>
      <c r="D480" s="127"/>
      <c r="E480" s="172" t="s">
        <v>132</v>
      </c>
      <c r="F480" s="173">
        <v>0</v>
      </c>
      <c r="G480" s="174">
        <v>52</v>
      </c>
      <c r="H480" s="174">
        <v>0</v>
      </c>
      <c r="I480" s="174">
        <v>0</v>
      </c>
      <c r="J480" s="184">
        <v>52</v>
      </c>
      <c r="K480" s="97"/>
      <c r="L480" s="97"/>
      <c r="M480" s="97"/>
    </row>
    <row r="481" spans="1:13" x14ac:dyDescent="0.25">
      <c r="A481" s="96"/>
      <c r="B481" s="96"/>
      <c r="C481" s="96"/>
      <c r="D481" s="127"/>
      <c r="E481" s="172" t="s">
        <v>133</v>
      </c>
      <c r="F481" s="173"/>
      <c r="G481" s="174"/>
      <c r="H481" s="174"/>
      <c r="I481" s="174"/>
      <c r="J481" s="184">
        <v>0</v>
      </c>
      <c r="K481" s="97"/>
      <c r="L481" s="97"/>
      <c r="M481" s="97"/>
    </row>
    <row r="482" spans="1:13" x14ac:dyDescent="0.25">
      <c r="A482" s="96"/>
      <c r="B482" s="96"/>
      <c r="C482" s="96"/>
      <c r="D482" s="127"/>
      <c r="E482" s="172" t="s">
        <v>134</v>
      </c>
      <c r="F482" s="173">
        <v>0</v>
      </c>
      <c r="G482" s="174">
        <v>44.3</v>
      </c>
      <c r="H482" s="174">
        <v>0</v>
      </c>
      <c r="I482" s="174">
        <v>0</v>
      </c>
      <c r="J482" s="184">
        <v>44.3</v>
      </c>
      <c r="K482" s="97"/>
      <c r="L482" s="97"/>
      <c r="M482" s="97"/>
    </row>
    <row r="483" spans="1:13" x14ac:dyDescent="0.25">
      <c r="A483" s="96"/>
      <c r="B483" s="96"/>
      <c r="C483" s="96"/>
      <c r="D483" s="127"/>
      <c r="E483" s="172" t="s">
        <v>135</v>
      </c>
      <c r="F483" s="173"/>
      <c r="G483" s="174"/>
      <c r="H483" s="174"/>
      <c r="I483" s="174"/>
      <c r="J483" s="184">
        <v>0</v>
      </c>
      <c r="K483" s="97"/>
      <c r="L483" s="97"/>
      <c r="M483" s="97"/>
    </row>
    <row r="484" spans="1:13" x14ac:dyDescent="0.25">
      <c r="A484" s="96"/>
      <c r="B484" s="96"/>
      <c r="C484" s="96"/>
      <c r="D484" s="127"/>
      <c r="E484" s="172" t="s">
        <v>136</v>
      </c>
      <c r="F484" s="173">
        <v>0</v>
      </c>
      <c r="G484" s="174">
        <v>28.55</v>
      </c>
      <c r="H484" s="174">
        <v>0</v>
      </c>
      <c r="I484" s="174">
        <v>0</v>
      </c>
      <c r="J484" s="184">
        <v>28.55</v>
      </c>
      <c r="K484" s="97"/>
      <c r="L484" s="97"/>
      <c r="M484" s="97"/>
    </row>
    <row r="485" spans="1:13" x14ac:dyDescent="0.25">
      <c r="A485" s="96"/>
      <c r="B485" s="96"/>
      <c r="C485" s="96"/>
      <c r="D485" s="127"/>
      <c r="E485" s="172" t="s">
        <v>137</v>
      </c>
      <c r="F485" s="173"/>
      <c r="G485" s="174"/>
      <c r="H485" s="174"/>
      <c r="I485" s="174"/>
      <c r="J485" s="184">
        <v>0</v>
      </c>
      <c r="K485" s="97"/>
      <c r="L485" s="97"/>
      <c r="M485" s="97"/>
    </row>
    <row r="486" spans="1:13" x14ac:dyDescent="0.25">
      <c r="A486" s="96"/>
      <c r="B486" s="96"/>
      <c r="C486" s="96"/>
      <c r="D486" s="127"/>
      <c r="E486" s="172" t="s">
        <v>138</v>
      </c>
      <c r="F486" s="173"/>
      <c r="G486" s="174"/>
      <c r="H486" s="174"/>
      <c r="I486" s="174"/>
      <c r="J486" s="184">
        <v>0</v>
      </c>
      <c r="K486" s="97"/>
      <c r="L486" s="97"/>
      <c r="M486" s="97"/>
    </row>
    <row r="487" spans="1:13" x14ac:dyDescent="0.25">
      <c r="A487" s="96"/>
      <c r="B487" s="96"/>
      <c r="C487" s="96"/>
      <c r="D487" s="127"/>
      <c r="E487" s="172" t="s">
        <v>139</v>
      </c>
      <c r="F487" s="173">
        <v>0</v>
      </c>
      <c r="G487" s="174">
        <v>73.900000000000006</v>
      </c>
      <c r="H487" s="174">
        <v>0</v>
      </c>
      <c r="I487" s="174">
        <v>0</v>
      </c>
      <c r="J487" s="184">
        <v>73.900000000000006</v>
      </c>
      <c r="K487" s="97"/>
      <c r="L487" s="97"/>
      <c r="M487" s="97"/>
    </row>
    <row r="488" spans="1:13" x14ac:dyDescent="0.25">
      <c r="A488" s="96"/>
      <c r="B488" s="96"/>
      <c r="C488" s="96"/>
      <c r="D488" s="127"/>
      <c r="E488" s="172" t="s">
        <v>140</v>
      </c>
      <c r="F488" s="173"/>
      <c r="G488" s="174"/>
      <c r="H488" s="174"/>
      <c r="I488" s="174"/>
      <c r="J488" s="184">
        <v>0</v>
      </c>
      <c r="K488" s="97"/>
      <c r="L488" s="97"/>
      <c r="M488" s="97"/>
    </row>
    <row r="489" spans="1:13" x14ac:dyDescent="0.25">
      <c r="A489" s="105"/>
      <c r="B489" s="105"/>
      <c r="C489" s="105"/>
      <c r="D489" s="128"/>
      <c r="E489" s="177" t="s">
        <v>141</v>
      </c>
      <c r="F489" s="178"/>
      <c r="G489" s="179"/>
      <c r="H489" s="179"/>
      <c r="I489" s="179"/>
      <c r="J489" s="185">
        <v>0</v>
      </c>
      <c r="K489" s="99"/>
      <c r="L489" s="99"/>
      <c r="M489" s="99"/>
    </row>
    <row r="490" spans="1:13" x14ac:dyDescent="0.25">
      <c r="A490" s="123" t="s">
        <v>44</v>
      </c>
      <c r="B490" s="123" t="s">
        <v>14</v>
      </c>
      <c r="C490" s="123" t="s">
        <v>225</v>
      </c>
      <c r="D490" s="167" t="s">
        <v>226</v>
      </c>
      <c r="E490" s="168"/>
      <c r="F490" s="168"/>
      <c r="G490" s="168"/>
      <c r="H490" s="168"/>
      <c r="I490" s="168"/>
      <c r="J490" s="169"/>
      <c r="K490" s="124">
        <f>SUM(J492:J508)</f>
        <v>4497.88</v>
      </c>
      <c r="L490" s="123">
        <v>4.03</v>
      </c>
      <c r="M490" s="124">
        <f>+ROUND(TRUNC(K490,2)*TRUNC(L490,2),2)</f>
        <v>18126.46</v>
      </c>
    </row>
    <row r="491" spans="1:13" ht="43.5" customHeight="1" x14ac:dyDescent="0.25">
      <c r="B491" s="96"/>
      <c r="C491" s="96"/>
      <c r="D491" s="159" t="s">
        <v>227</v>
      </c>
      <c r="E491" s="160"/>
      <c r="F491" s="162"/>
      <c r="G491" s="162"/>
      <c r="H491" s="162"/>
      <c r="I491" s="162"/>
      <c r="J491" s="161"/>
      <c r="K491" s="97"/>
      <c r="L491" s="97"/>
      <c r="M491" s="97"/>
    </row>
    <row r="492" spans="1:13" x14ac:dyDescent="0.25">
      <c r="A492" s="96"/>
      <c r="B492" s="96"/>
      <c r="C492" s="96"/>
      <c r="D492" s="127"/>
      <c r="E492" s="172" t="s">
        <v>125</v>
      </c>
      <c r="F492" s="173"/>
      <c r="G492" s="174"/>
      <c r="H492" s="174"/>
      <c r="I492" s="174"/>
      <c r="J492" s="184">
        <v>0</v>
      </c>
      <c r="K492" s="97"/>
      <c r="L492" s="97"/>
      <c r="M492" s="97"/>
    </row>
    <row r="493" spans="1:13" x14ac:dyDescent="0.25">
      <c r="A493" s="96"/>
      <c r="B493" s="96"/>
      <c r="C493" s="96"/>
      <c r="D493" s="127"/>
      <c r="E493" s="172" t="s">
        <v>126</v>
      </c>
      <c r="F493" s="173">
        <v>657</v>
      </c>
      <c r="G493" s="174">
        <v>0</v>
      </c>
      <c r="H493" s="174">
        <v>0</v>
      </c>
      <c r="I493" s="174">
        <v>0</v>
      </c>
      <c r="J493" s="184">
        <v>657</v>
      </c>
      <c r="K493" s="97"/>
      <c r="L493" s="97"/>
      <c r="M493" s="97"/>
    </row>
    <row r="494" spans="1:13" x14ac:dyDescent="0.25">
      <c r="A494" s="96"/>
      <c r="B494" s="96"/>
      <c r="C494" s="96"/>
      <c r="D494" s="127"/>
      <c r="E494" s="172" t="s">
        <v>127</v>
      </c>
      <c r="F494" s="173">
        <v>317.55</v>
      </c>
      <c r="G494" s="174">
        <v>0</v>
      </c>
      <c r="H494" s="174">
        <v>0</v>
      </c>
      <c r="I494" s="174">
        <v>0</v>
      </c>
      <c r="J494" s="184">
        <v>317.55</v>
      </c>
      <c r="K494" s="97"/>
      <c r="L494" s="97"/>
      <c r="M494" s="97"/>
    </row>
    <row r="495" spans="1:13" x14ac:dyDescent="0.25">
      <c r="A495" s="96"/>
      <c r="B495" s="96"/>
      <c r="C495" s="96"/>
      <c r="D495" s="127"/>
      <c r="E495" s="172" t="s">
        <v>128</v>
      </c>
      <c r="F495" s="173">
        <v>183.94</v>
      </c>
      <c r="G495" s="174">
        <v>0</v>
      </c>
      <c r="H495" s="174">
        <v>0</v>
      </c>
      <c r="I495" s="174">
        <v>0</v>
      </c>
      <c r="J495" s="184">
        <v>183.94</v>
      </c>
      <c r="K495" s="97"/>
      <c r="L495" s="97"/>
      <c r="M495" s="97"/>
    </row>
    <row r="496" spans="1:13" x14ac:dyDescent="0.25">
      <c r="A496" s="96"/>
      <c r="B496" s="96"/>
      <c r="C496" s="96"/>
      <c r="D496" s="127"/>
      <c r="E496" s="172" t="s">
        <v>129</v>
      </c>
      <c r="F496" s="173">
        <v>183.94</v>
      </c>
      <c r="G496" s="174">
        <v>0</v>
      </c>
      <c r="H496" s="174">
        <v>0</v>
      </c>
      <c r="I496" s="174">
        <v>0</v>
      </c>
      <c r="J496" s="184">
        <v>183.94</v>
      </c>
      <c r="K496" s="97"/>
      <c r="L496" s="97"/>
      <c r="M496" s="97"/>
    </row>
    <row r="497" spans="1:13" x14ac:dyDescent="0.25">
      <c r="A497" s="96"/>
      <c r="B497" s="96"/>
      <c r="C497" s="96"/>
      <c r="D497" s="127"/>
      <c r="E497" s="172" t="s">
        <v>130</v>
      </c>
      <c r="F497" s="173">
        <v>183.94</v>
      </c>
      <c r="G497" s="174">
        <v>0</v>
      </c>
      <c r="H497" s="174">
        <v>0</v>
      </c>
      <c r="I497" s="174">
        <v>0</v>
      </c>
      <c r="J497" s="184">
        <v>183.94</v>
      </c>
      <c r="K497" s="97"/>
      <c r="L497" s="97"/>
      <c r="M497" s="97"/>
    </row>
    <row r="498" spans="1:13" x14ac:dyDescent="0.25">
      <c r="A498" s="96"/>
      <c r="B498" s="96"/>
      <c r="C498" s="96"/>
      <c r="D498" s="127"/>
      <c r="E498" s="172" t="s">
        <v>131</v>
      </c>
      <c r="F498" s="173">
        <v>183.94</v>
      </c>
      <c r="G498" s="174">
        <v>0</v>
      </c>
      <c r="H498" s="174">
        <v>0</v>
      </c>
      <c r="I498" s="174">
        <v>0</v>
      </c>
      <c r="J498" s="184">
        <v>183.94</v>
      </c>
      <c r="K498" s="97"/>
      <c r="L498" s="97"/>
      <c r="M498" s="97"/>
    </row>
    <row r="499" spans="1:13" x14ac:dyDescent="0.25">
      <c r="A499" s="96"/>
      <c r="B499" s="96"/>
      <c r="C499" s="96"/>
      <c r="D499" s="127"/>
      <c r="E499" s="172" t="s">
        <v>132</v>
      </c>
      <c r="F499" s="173">
        <v>208.03</v>
      </c>
      <c r="G499" s="174">
        <v>0</v>
      </c>
      <c r="H499" s="174">
        <v>0</v>
      </c>
      <c r="I499" s="174">
        <v>0</v>
      </c>
      <c r="J499" s="184">
        <v>208.03</v>
      </c>
      <c r="K499" s="97"/>
      <c r="L499" s="97"/>
      <c r="M499" s="97"/>
    </row>
    <row r="500" spans="1:13" x14ac:dyDescent="0.25">
      <c r="A500" s="96"/>
      <c r="B500" s="96"/>
      <c r="C500" s="96"/>
      <c r="D500" s="127"/>
      <c r="E500" s="172" t="s">
        <v>133</v>
      </c>
      <c r="F500" s="173">
        <v>341.32</v>
      </c>
      <c r="G500" s="174">
        <v>0</v>
      </c>
      <c r="H500" s="174">
        <v>0</v>
      </c>
      <c r="I500" s="174">
        <v>0</v>
      </c>
      <c r="J500" s="184">
        <v>341.32</v>
      </c>
      <c r="K500" s="97"/>
      <c r="L500" s="97"/>
      <c r="M500" s="97"/>
    </row>
    <row r="501" spans="1:13" x14ac:dyDescent="0.25">
      <c r="A501" s="96"/>
      <c r="B501" s="96"/>
      <c r="C501" s="96"/>
      <c r="D501" s="127"/>
      <c r="E501" s="172" t="s">
        <v>134</v>
      </c>
      <c r="F501" s="173">
        <v>486.2</v>
      </c>
      <c r="G501" s="174">
        <v>0</v>
      </c>
      <c r="H501" s="174">
        <v>0</v>
      </c>
      <c r="I501" s="174">
        <v>0</v>
      </c>
      <c r="J501" s="184">
        <v>486.2</v>
      </c>
      <c r="K501" s="97"/>
      <c r="L501" s="97"/>
      <c r="M501" s="97"/>
    </row>
    <row r="502" spans="1:13" x14ac:dyDescent="0.25">
      <c r="A502" s="96"/>
      <c r="B502" s="96"/>
      <c r="C502" s="96"/>
      <c r="D502" s="127"/>
      <c r="E502" s="172" t="s">
        <v>135</v>
      </c>
      <c r="F502" s="173">
        <v>43.47</v>
      </c>
      <c r="G502" s="174">
        <v>0</v>
      </c>
      <c r="H502" s="174">
        <v>0</v>
      </c>
      <c r="I502" s="174">
        <v>0</v>
      </c>
      <c r="J502" s="184">
        <v>43.47</v>
      </c>
      <c r="K502" s="97"/>
      <c r="L502" s="97"/>
      <c r="M502" s="97"/>
    </row>
    <row r="503" spans="1:13" x14ac:dyDescent="0.25">
      <c r="A503" s="96"/>
      <c r="B503" s="96"/>
      <c r="C503" s="96"/>
      <c r="D503" s="127"/>
      <c r="E503" s="172" t="s">
        <v>136</v>
      </c>
      <c r="F503" s="173">
        <v>479.3</v>
      </c>
      <c r="G503" s="174">
        <v>0</v>
      </c>
      <c r="H503" s="174">
        <v>0</v>
      </c>
      <c r="I503" s="174">
        <v>0</v>
      </c>
      <c r="J503" s="184">
        <v>479.3</v>
      </c>
      <c r="K503" s="97"/>
      <c r="L503" s="97"/>
      <c r="M503" s="97"/>
    </row>
    <row r="504" spans="1:13" x14ac:dyDescent="0.25">
      <c r="A504" s="96"/>
      <c r="B504" s="96"/>
      <c r="C504" s="96"/>
      <c r="D504" s="127"/>
      <c r="E504" s="172" t="s">
        <v>137</v>
      </c>
      <c r="F504" s="173"/>
      <c r="G504" s="174"/>
      <c r="H504" s="174"/>
      <c r="I504" s="174"/>
      <c r="J504" s="184">
        <v>0</v>
      </c>
      <c r="K504" s="97"/>
      <c r="L504" s="97"/>
      <c r="M504" s="97"/>
    </row>
    <row r="505" spans="1:13" x14ac:dyDescent="0.25">
      <c r="A505" s="96"/>
      <c r="B505" s="96"/>
      <c r="C505" s="96"/>
      <c r="D505" s="127"/>
      <c r="E505" s="172" t="s">
        <v>138</v>
      </c>
      <c r="F505" s="173">
        <v>174.83</v>
      </c>
      <c r="G505" s="174">
        <v>0</v>
      </c>
      <c r="H505" s="174">
        <v>0</v>
      </c>
      <c r="I505" s="174">
        <v>0</v>
      </c>
      <c r="J505" s="184">
        <v>174.83</v>
      </c>
      <c r="K505" s="97"/>
      <c r="L505" s="97"/>
      <c r="M505" s="97"/>
    </row>
    <row r="506" spans="1:13" x14ac:dyDescent="0.25">
      <c r="A506" s="96"/>
      <c r="B506" s="96"/>
      <c r="C506" s="96"/>
      <c r="D506" s="127"/>
      <c r="E506" s="172" t="s">
        <v>139</v>
      </c>
      <c r="F506" s="173">
        <v>589.74</v>
      </c>
      <c r="G506" s="174">
        <v>0</v>
      </c>
      <c r="H506" s="174">
        <v>0</v>
      </c>
      <c r="I506" s="174">
        <v>0</v>
      </c>
      <c r="J506" s="184">
        <v>589.74</v>
      </c>
      <c r="K506" s="97"/>
      <c r="L506" s="97"/>
      <c r="M506" s="97"/>
    </row>
    <row r="507" spans="1:13" x14ac:dyDescent="0.25">
      <c r="A507" s="96"/>
      <c r="B507" s="96"/>
      <c r="C507" s="96"/>
      <c r="D507" s="127"/>
      <c r="E507" s="172" t="s">
        <v>140</v>
      </c>
      <c r="F507" s="173">
        <v>422.93</v>
      </c>
      <c r="G507" s="174">
        <v>0</v>
      </c>
      <c r="H507" s="174">
        <v>0</v>
      </c>
      <c r="I507" s="174">
        <v>0</v>
      </c>
      <c r="J507" s="184">
        <v>422.93</v>
      </c>
      <c r="K507" s="97"/>
      <c r="L507" s="97"/>
      <c r="M507" s="97"/>
    </row>
    <row r="508" spans="1:13" x14ac:dyDescent="0.25">
      <c r="A508" s="96"/>
      <c r="B508" s="96"/>
      <c r="C508" s="96"/>
      <c r="D508" s="127"/>
      <c r="E508" s="172" t="s">
        <v>141</v>
      </c>
      <c r="F508" s="173">
        <v>41.75</v>
      </c>
      <c r="G508" s="174">
        <v>0</v>
      </c>
      <c r="H508" s="174">
        <v>0</v>
      </c>
      <c r="I508" s="174">
        <v>0</v>
      </c>
      <c r="J508" s="184">
        <v>41.75</v>
      </c>
      <c r="K508" s="97"/>
      <c r="L508" s="97"/>
      <c r="M508" s="97"/>
    </row>
    <row r="509" spans="1:13" x14ac:dyDescent="0.25">
      <c r="A509" s="182" t="s">
        <v>19</v>
      </c>
      <c r="B509" s="183"/>
      <c r="C509" s="183"/>
      <c r="D509" s="183"/>
      <c r="E509" s="183"/>
      <c r="F509" s="183"/>
      <c r="G509" s="183"/>
      <c r="H509" s="183"/>
      <c r="I509" s="183"/>
      <c r="J509" s="183"/>
      <c r="K509" s="183"/>
      <c r="L509" s="183"/>
      <c r="M509" s="2">
        <f>SUM(M430:O430+M449+M471+M490)</f>
        <v>18126.46</v>
      </c>
    </row>
    <row r="510" spans="1:13" x14ac:dyDescent="0.25">
      <c r="A510" s="89" t="s">
        <v>229</v>
      </c>
      <c r="B510" s="90" t="s">
        <v>12</v>
      </c>
      <c r="C510" s="89" t="s">
        <v>13</v>
      </c>
      <c r="D510" s="150" t="s">
        <v>230</v>
      </c>
      <c r="E510" s="151"/>
      <c r="F510" s="151"/>
      <c r="G510" s="151"/>
      <c r="H510" s="151"/>
      <c r="I510" s="151"/>
      <c r="J510" s="152"/>
      <c r="K510" s="91"/>
      <c r="L510" s="92"/>
      <c r="M510" s="92"/>
    </row>
    <row r="511" spans="1:13" x14ac:dyDescent="0.25">
      <c r="A511" s="115" t="s">
        <v>231</v>
      </c>
      <c r="B511" s="93" t="s">
        <v>14</v>
      </c>
      <c r="C511" s="172" t="s">
        <v>142</v>
      </c>
      <c r="D511" s="153" t="s">
        <v>232</v>
      </c>
      <c r="E511" s="154"/>
      <c r="F511" s="154"/>
      <c r="G511" s="154"/>
      <c r="H511" s="154"/>
      <c r="I511" s="154"/>
      <c r="J511" s="155"/>
      <c r="K511" s="94">
        <f>SUM(J513:J514)</f>
        <v>203.95999999999998</v>
      </c>
      <c r="L511" s="112"/>
      <c r="M511" s="95">
        <f>+ROUND(TRUNC(K511,2)*TRUNC(L511,2),2)</f>
        <v>0</v>
      </c>
    </row>
    <row r="512" spans="1:13" ht="123.75" customHeight="1" x14ac:dyDescent="0.25">
      <c r="B512" s="96"/>
      <c r="C512" s="96"/>
      <c r="D512" s="159" t="s">
        <v>233</v>
      </c>
      <c r="E512" s="160"/>
      <c r="F512" s="162"/>
      <c r="G512" s="162"/>
      <c r="H512" s="162"/>
      <c r="I512" s="162"/>
      <c r="J512" s="161"/>
      <c r="K512" s="97"/>
      <c r="L512" s="97"/>
      <c r="M512" s="97"/>
    </row>
    <row r="513" spans="1:13" x14ac:dyDescent="0.25">
      <c r="A513" s="96"/>
      <c r="B513" s="96"/>
      <c r="C513" s="96"/>
      <c r="D513" s="127"/>
      <c r="E513" s="172" t="s">
        <v>134</v>
      </c>
      <c r="F513" s="173">
        <v>117.02</v>
      </c>
      <c r="G513" s="174">
        <v>0</v>
      </c>
      <c r="H513" s="174">
        <v>0</v>
      </c>
      <c r="I513" s="174">
        <v>0</v>
      </c>
      <c r="J513" s="184">
        <v>117.02</v>
      </c>
      <c r="K513" s="97"/>
      <c r="L513" s="97"/>
      <c r="M513" s="97"/>
    </row>
    <row r="514" spans="1:13" x14ac:dyDescent="0.25">
      <c r="A514" s="96"/>
      <c r="B514" s="96"/>
      <c r="C514" s="105"/>
      <c r="D514" s="127"/>
      <c r="E514" s="172" t="s">
        <v>139</v>
      </c>
      <c r="F514" s="173">
        <v>86.94</v>
      </c>
      <c r="G514" s="174">
        <v>0</v>
      </c>
      <c r="H514" s="174">
        <v>0</v>
      </c>
      <c r="I514" s="174">
        <v>0</v>
      </c>
      <c r="J514" s="184">
        <v>86.94</v>
      </c>
      <c r="K514" s="97"/>
      <c r="L514" s="97"/>
      <c r="M514" s="97"/>
    </row>
    <row r="515" spans="1:13" x14ac:dyDescent="0.25">
      <c r="A515" s="115" t="s">
        <v>265</v>
      </c>
      <c r="B515" s="93" t="s">
        <v>14</v>
      </c>
      <c r="C515" s="172" t="s">
        <v>158</v>
      </c>
      <c r="D515" s="153" t="s">
        <v>234</v>
      </c>
      <c r="E515" s="154"/>
      <c r="F515" s="154"/>
      <c r="G515" s="154"/>
      <c r="H515" s="154"/>
      <c r="I515" s="154"/>
      <c r="J515" s="155"/>
      <c r="K515" s="94">
        <f>SUM(J517:J518)</f>
        <v>16.849999999999998</v>
      </c>
      <c r="L515" s="112"/>
      <c r="M515" s="95">
        <f>+ROUND(TRUNC(K515,2)*TRUNC(L515,2),2)</f>
        <v>0</v>
      </c>
    </row>
    <row r="516" spans="1:13" ht="194.25" customHeight="1" x14ac:dyDescent="0.25">
      <c r="B516" s="96"/>
      <c r="C516" s="96"/>
      <c r="D516" s="159" t="s">
        <v>235</v>
      </c>
      <c r="E516" s="160"/>
      <c r="F516" s="162"/>
      <c r="G516" s="162"/>
      <c r="H516" s="162"/>
      <c r="I516" s="162"/>
      <c r="J516" s="161"/>
      <c r="K516" s="97"/>
      <c r="L516" s="97"/>
      <c r="M516" s="97"/>
    </row>
    <row r="517" spans="1:13" x14ac:dyDescent="0.25">
      <c r="A517" s="96"/>
      <c r="B517" s="96"/>
      <c r="C517" s="96"/>
      <c r="D517" s="127"/>
      <c r="E517" s="172" t="s">
        <v>135</v>
      </c>
      <c r="F517" s="173">
        <v>14.2</v>
      </c>
      <c r="G517" s="174">
        <v>0</v>
      </c>
      <c r="H517" s="174">
        <v>0</v>
      </c>
      <c r="I517" s="174">
        <v>0</v>
      </c>
      <c r="J517" s="184">
        <v>14.2</v>
      </c>
      <c r="K517" s="97"/>
      <c r="L517" s="97"/>
      <c r="M517" s="97"/>
    </row>
    <row r="518" spans="1:13" x14ac:dyDescent="0.25">
      <c r="A518" s="105"/>
      <c r="B518" s="105"/>
      <c r="C518" s="105"/>
      <c r="D518" s="128"/>
      <c r="E518" s="177" t="s">
        <v>141</v>
      </c>
      <c r="F518" s="178">
        <v>2.65</v>
      </c>
      <c r="G518" s="179">
        <v>0</v>
      </c>
      <c r="H518" s="179">
        <v>0</v>
      </c>
      <c r="I518" s="179">
        <v>0</v>
      </c>
      <c r="J518" s="185">
        <v>2.65</v>
      </c>
      <c r="K518" s="99"/>
      <c r="L518" s="99"/>
      <c r="M518" s="99"/>
    </row>
    <row r="519" spans="1:13" x14ac:dyDescent="0.25">
      <c r="A519" s="115" t="s">
        <v>266</v>
      </c>
      <c r="B519" s="93" t="s">
        <v>14</v>
      </c>
      <c r="C519" s="172" t="s">
        <v>158</v>
      </c>
      <c r="D519" s="153" t="s">
        <v>236</v>
      </c>
      <c r="E519" s="154"/>
      <c r="F519" s="154"/>
      <c r="G519" s="154"/>
      <c r="H519" s="154"/>
      <c r="I519" s="154"/>
      <c r="J519" s="155"/>
      <c r="K519" s="94">
        <f>SUM(J521:J524)</f>
        <v>51.25</v>
      </c>
      <c r="L519" s="112"/>
      <c r="M519" s="95">
        <f>+ROUND(TRUNC(K519,2)*TRUNC(L519,2),2)</f>
        <v>0</v>
      </c>
    </row>
    <row r="520" spans="1:13" ht="108" customHeight="1" x14ac:dyDescent="0.25">
      <c r="B520" s="96"/>
      <c r="C520" s="96"/>
      <c r="D520" s="159" t="s">
        <v>237</v>
      </c>
      <c r="E520" s="160"/>
      <c r="F520" s="162"/>
      <c r="G520" s="162"/>
      <c r="H520" s="162"/>
      <c r="I520" s="162"/>
      <c r="J520" s="161"/>
      <c r="K520" s="97"/>
      <c r="L520" s="97"/>
      <c r="M520" s="97"/>
    </row>
    <row r="521" spans="1:13" x14ac:dyDescent="0.25">
      <c r="A521" s="96"/>
      <c r="B521" s="96"/>
      <c r="C521" s="96"/>
      <c r="D521" s="127"/>
      <c r="E521" s="172" t="s">
        <v>139</v>
      </c>
      <c r="F521" s="173">
        <v>1</v>
      </c>
      <c r="G521" s="174">
        <v>22</v>
      </c>
      <c r="H521" s="174">
        <v>0</v>
      </c>
      <c r="I521" s="174">
        <v>0</v>
      </c>
      <c r="J521" s="184">
        <v>22</v>
      </c>
      <c r="K521" s="97"/>
      <c r="L521" s="97"/>
      <c r="M521" s="97"/>
    </row>
    <row r="522" spans="1:13" x14ac:dyDescent="0.25">
      <c r="A522" s="96"/>
      <c r="B522" s="96"/>
      <c r="C522" s="96"/>
      <c r="D522" s="127"/>
      <c r="E522" s="172" t="s">
        <v>127</v>
      </c>
      <c r="F522" s="173">
        <v>1</v>
      </c>
      <c r="G522" s="174">
        <v>7.7</v>
      </c>
      <c r="H522" s="174">
        <v>0</v>
      </c>
      <c r="I522" s="174">
        <v>0</v>
      </c>
      <c r="J522" s="184">
        <v>7.7</v>
      </c>
      <c r="K522" s="97"/>
      <c r="L522" s="97"/>
      <c r="M522" s="97"/>
    </row>
    <row r="523" spans="1:13" x14ac:dyDescent="0.25">
      <c r="A523" s="96"/>
      <c r="B523" s="96"/>
      <c r="C523" s="96"/>
      <c r="D523" s="127"/>
      <c r="E523" s="172" t="s">
        <v>208</v>
      </c>
      <c r="F523" s="173">
        <v>4</v>
      </c>
      <c r="G523" s="174">
        <v>4.2</v>
      </c>
      <c r="H523" s="174">
        <v>0</v>
      </c>
      <c r="I523" s="174">
        <v>0</v>
      </c>
      <c r="J523" s="184">
        <v>16.8</v>
      </c>
      <c r="K523" s="97"/>
      <c r="L523" s="97"/>
      <c r="M523" s="97"/>
    </row>
    <row r="524" spans="1:13" x14ac:dyDescent="0.25">
      <c r="A524" s="105"/>
      <c r="B524" s="105"/>
      <c r="C524" s="105"/>
      <c r="D524" s="128"/>
      <c r="E524" s="177" t="s">
        <v>132</v>
      </c>
      <c r="F524" s="178">
        <v>1</v>
      </c>
      <c r="G524" s="179">
        <v>4.75</v>
      </c>
      <c r="H524" s="179">
        <v>0</v>
      </c>
      <c r="I524" s="179">
        <v>0</v>
      </c>
      <c r="J524" s="185">
        <v>4.75</v>
      </c>
      <c r="K524" s="99"/>
      <c r="L524" s="99"/>
      <c r="M524" s="99"/>
    </row>
    <row r="525" spans="1:13" x14ac:dyDescent="0.25">
      <c r="A525" s="115" t="s">
        <v>267</v>
      </c>
      <c r="B525" s="93" t="s">
        <v>14</v>
      </c>
      <c r="C525" s="172" t="s">
        <v>169</v>
      </c>
      <c r="D525" s="153" t="s">
        <v>238</v>
      </c>
      <c r="E525" s="154"/>
      <c r="F525" s="154"/>
      <c r="G525" s="154"/>
      <c r="H525" s="154"/>
      <c r="I525" s="154"/>
      <c r="J525" s="155"/>
      <c r="K525" s="94">
        <f>SUM(J527:J543)</f>
        <v>599.09999999999991</v>
      </c>
      <c r="L525" s="112"/>
      <c r="M525" s="95">
        <f>+ROUND(TRUNC(K525,2)*TRUNC(L525,2),2)</f>
        <v>0</v>
      </c>
    </row>
    <row r="526" spans="1:13" ht="67.5" customHeight="1" x14ac:dyDescent="0.25">
      <c r="B526" s="96"/>
      <c r="C526" s="96"/>
      <c r="D526" s="159" t="s">
        <v>239</v>
      </c>
      <c r="E526" s="160"/>
      <c r="F526" s="162"/>
      <c r="G526" s="162"/>
      <c r="H526" s="162"/>
      <c r="I526" s="162"/>
      <c r="J526" s="161"/>
      <c r="K526" s="97"/>
      <c r="L526" s="97"/>
      <c r="M526" s="97"/>
    </row>
    <row r="527" spans="1:13" x14ac:dyDescent="0.25">
      <c r="A527" s="96"/>
      <c r="B527" s="96"/>
      <c r="C527" s="96"/>
      <c r="D527" s="127"/>
      <c r="E527" s="172" t="s">
        <v>125</v>
      </c>
      <c r="F527" s="173"/>
      <c r="G527" s="174"/>
      <c r="H527" s="174"/>
      <c r="I527" s="174"/>
      <c r="J527" s="184">
        <v>0</v>
      </c>
      <c r="K527" s="97"/>
      <c r="L527" s="97"/>
      <c r="M527" s="97"/>
    </row>
    <row r="528" spans="1:13" x14ac:dyDescent="0.25">
      <c r="A528" s="96"/>
      <c r="B528" s="96"/>
      <c r="C528" s="96"/>
      <c r="D528" s="127"/>
      <c r="E528" s="172" t="s">
        <v>126</v>
      </c>
      <c r="F528" s="173">
        <v>0</v>
      </c>
      <c r="G528" s="174">
        <v>88.19</v>
      </c>
      <c r="H528" s="174">
        <v>0</v>
      </c>
      <c r="I528" s="174">
        <v>0</v>
      </c>
      <c r="J528" s="184">
        <v>88.19</v>
      </c>
      <c r="K528" s="97"/>
      <c r="L528" s="97"/>
      <c r="M528" s="97"/>
    </row>
    <row r="529" spans="1:13" x14ac:dyDescent="0.25">
      <c r="A529" s="96"/>
      <c r="B529" s="96"/>
      <c r="C529" s="96"/>
      <c r="D529" s="127"/>
      <c r="E529" s="172" t="s">
        <v>127</v>
      </c>
      <c r="F529" s="173">
        <v>0</v>
      </c>
      <c r="G529" s="174">
        <v>51.65</v>
      </c>
      <c r="H529" s="174">
        <v>0</v>
      </c>
      <c r="I529" s="174">
        <v>0</v>
      </c>
      <c r="J529" s="184">
        <v>51.65</v>
      </c>
      <c r="K529" s="97"/>
      <c r="L529" s="97"/>
      <c r="M529" s="97"/>
    </row>
    <row r="530" spans="1:13" x14ac:dyDescent="0.25">
      <c r="A530" s="96"/>
      <c r="B530" s="96"/>
      <c r="C530" s="96"/>
      <c r="D530" s="127"/>
      <c r="E530" s="172" t="s">
        <v>128</v>
      </c>
      <c r="F530" s="173">
        <v>0</v>
      </c>
      <c r="G530" s="174">
        <v>7.2</v>
      </c>
      <c r="H530" s="174">
        <v>0</v>
      </c>
      <c r="I530" s="174">
        <v>0</v>
      </c>
      <c r="J530" s="184">
        <v>7.2</v>
      </c>
      <c r="K530" s="97"/>
      <c r="L530" s="97"/>
      <c r="M530" s="97"/>
    </row>
    <row r="531" spans="1:13" x14ac:dyDescent="0.25">
      <c r="A531" s="96"/>
      <c r="B531" s="96"/>
      <c r="C531" s="96"/>
      <c r="D531" s="127"/>
      <c r="E531" s="172" t="s">
        <v>129</v>
      </c>
      <c r="F531" s="173">
        <v>0</v>
      </c>
      <c r="G531" s="174">
        <v>7.2</v>
      </c>
      <c r="H531" s="174">
        <v>0</v>
      </c>
      <c r="I531" s="174">
        <v>0</v>
      </c>
      <c r="J531" s="184">
        <v>7.2</v>
      </c>
      <c r="K531" s="97"/>
      <c r="L531" s="97"/>
      <c r="M531" s="97"/>
    </row>
    <row r="532" spans="1:13" x14ac:dyDescent="0.25">
      <c r="A532" s="96"/>
      <c r="B532" s="96"/>
      <c r="C532" s="96"/>
      <c r="D532" s="127"/>
      <c r="E532" s="172" t="s">
        <v>130</v>
      </c>
      <c r="F532" s="173">
        <v>0</v>
      </c>
      <c r="G532" s="174">
        <v>7.2</v>
      </c>
      <c r="H532" s="174">
        <v>0</v>
      </c>
      <c r="I532" s="174">
        <v>0</v>
      </c>
      <c r="J532" s="184">
        <v>7.2</v>
      </c>
      <c r="K532" s="97"/>
      <c r="L532" s="97"/>
      <c r="M532" s="97"/>
    </row>
    <row r="533" spans="1:13" x14ac:dyDescent="0.25">
      <c r="A533" s="96"/>
      <c r="B533" s="96"/>
      <c r="C533" s="96"/>
      <c r="D533" s="127"/>
      <c r="E533" s="172" t="s">
        <v>131</v>
      </c>
      <c r="F533" s="173">
        <v>0</v>
      </c>
      <c r="G533" s="174">
        <v>7.2</v>
      </c>
      <c r="H533" s="174">
        <v>0</v>
      </c>
      <c r="I533" s="174">
        <v>0</v>
      </c>
      <c r="J533" s="184">
        <v>7.2</v>
      </c>
      <c r="K533" s="97"/>
      <c r="L533" s="97"/>
      <c r="M533" s="97"/>
    </row>
    <row r="534" spans="1:13" x14ac:dyDescent="0.25">
      <c r="A534" s="96"/>
      <c r="B534" s="96"/>
      <c r="C534" s="96"/>
      <c r="D534" s="127"/>
      <c r="E534" s="172" t="s">
        <v>132</v>
      </c>
      <c r="F534" s="173">
        <v>0</v>
      </c>
      <c r="G534" s="174">
        <v>52</v>
      </c>
      <c r="H534" s="174">
        <v>0</v>
      </c>
      <c r="I534" s="174">
        <v>0</v>
      </c>
      <c r="J534" s="184">
        <v>52</v>
      </c>
      <c r="K534" s="97"/>
      <c r="L534" s="97"/>
      <c r="M534" s="97"/>
    </row>
    <row r="535" spans="1:13" x14ac:dyDescent="0.25">
      <c r="A535" s="96"/>
      <c r="B535" s="96"/>
      <c r="C535" s="96"/>
      <c r="D535" s="127"/>
      <c r="E535" s="172" t="s">
        <v>133</v>
      </c>
      <c r="F535" s="173">
        <v>0</v>
      </c>
      <c r="G535" s="174">
        <v>34.299999999999997</v>
      </c>
      <c r="H535" s="174">
        <v>0</v>
      </c>
      <c r="I535" s="174">
        <v>0</v>
      </c>
      <c r="J535" s="184">
        <v>34.299999999999997</v>
      </c>
      <c r="K535" s="97"/>
      <c r="L535" s="97"/>
      <c r="M535" s="97"/>
    </row>
    <row r="536" spans="1:13" x14ac:dyDescent="0.25">
      <c r="A536" s="96"/>
      <c r="B536" s="96"/>
      <c r="C536" s="96"/>
      <c r="D536" s="127"/>
      <c r="E536" s="172" t="s">
        <v>134</v>
      </c>
      <c r="F536" s="173">
        <v>0</v>
      </c>
      <c r="G536" s="174">
        <v>44.3</v>
      </c>
      <c r="H536" s="174">
        <v>0</v>
      </c>
      <c r="I536" s="174">
        <v>0</v>
      </c>
      <c r="J536" s="184">
        <v>44.3</v>
      </c>
      <c r="K536" s="97"/>
      <c r="L536" s="97"/>
      <c r="M536" s="97"/>
    </row>
    <row r="537" spans="1:13" x14ac:dyDescent="0.25">
      <c r="A537" s="96"/>
      <c r="B537" s="96"/>
      <c r="C537" s="96"/>
      <c r="D537" s="127"/>
      <c r="E537" s="172" t="s">
        <v>135</v>
      </c>
      <c r="F537" s="173"/>
      <c r="G537" s="174"/>
      <c r="H537" s="174"/>
      <c r="I537" s="174"/>
      <c r="J537" s="184">
        <v>0</v>
      </c>
      <c r="K537" s="97"/>
      <c r="L537" s="97"/>
      <c r="M537" s="97"/>
    </row>
    <row r="538" spans="1:13" x14ac:dyDescent="0.25">
      <c r="A538" s="96"/>
      <c r="B538" s="96"/>
      <c r="C538" s="96"/>
      <c r="D538" s="127"/>
      <c r="E538" s="172" t="s">
        <v>136</v>
      </c>
      <c r="F538" s="173">
        <v>0</v>
      </c>
      <c r="G538" s="174">
        <v>87.4</v>
      </c>
      <c r="H538" s="174">
        <v>0</v>
      </c>
      <c r="I538" s="174">
        <v>0</v>
      </c>
      <c r="J538" s="184">
        <v>87.4</v>
      </c>
      <c r="K538" s="97"/>
      <c r="L538" s="97"/>
      <c r="M538" s="97"/>
    </row>
    <row r="539" spans="1:13" x14ac:dyDescent="0.25">
      <c r="A539" s="96"/>
      <c r="B539" s="96"/>
      <c r="C539" s="96"/>
      <c r="D539" s="127"/>
      <c r="E539" s="172" t="s">
        <v>137</v>
      </c>
      <c r="F539" s="173"/>
      <c r="G539" s="174"/>
      <c r="H539" s="174"/>
      <c r="I539" s="174"/>
      <c r="J539" s="184">
        <v>0</v>
      </c>
      <c r="K539" s="97"/>
      <c r="L539" s="97"/>
      <c r="M539" s="97"/>
    </row>
    <row r="540" spans="1:13" x14ac:dyDescent="0.25">
      <c r="A540" s="96"/>
      <c r="B540" s="96"/>
      <c r="C540" s="96"/>
      <c r="D540" s="127"/>
      <c r="E540" s="172" t="s">
        <v>138</v>
      </c>
      <c r="F540" s="173">
        <v>0</v>
      </c>
      <c r="G540" s="174">
        <v>68.95</v>
      </c>
      <c r="H540" s="174">
        <v>0</v>
      </c>
      <c r="I540" s="174">
        <v>0</v>
      </c>
      <c r="J540" s="184">
        <v>68.95</v>
      </c>
      <c r="K540" s="97"/>
      <c r="L540" s="97"/>
      <c r="M540" s="97"/>
    </row>
    <row r="541" spans="1:13" x14ac:dyDescent="0.25">
      <c r="A541" s="96"/>
      <c r="B541" s="96"/>
      <c r="C541" s="96"/>
      <c r="D541" s="127"/>
      <c r="E541" s="172" t="s">
        <v>139</v>
      </c>
      <c r="F541" s="173">
        <v>0</v>
      </c>
      <c r="G541" s="174">
        <v>102</v>
      </c>
      <c r="H541" s="174">
        <v>0</v>
      </c>
      <c r="I541" s="174">
        <v>0</v>
      </c>
      <c r="J541" s="184">
        <v>102</v>
      </c>
      <c r="K541" s="97"/>
      <c r="L541" s="97"/>
      <c r="M541" s="97"/>
    </row>
    <row r="542" spans="1:13" x14ac:dyDescent="0.25">
      <c r="A542" s="96"/>
      <c r="B542" s="96"/>
      <c r="C542" s="96"/>
      <c r="D542" s="127"/>
      <c r="E542" s="172" t="s">
        <v>140</v>
      </c>
      <c r="F542" s="173">
        <v>0</v>
      </c>
      <c r="G542" s="174">
        <v>41.51</v>
      </c>
      <c r="H542" s="174">
        <v>0</v>
      </c>
      <c r="I542" s="174">
        <v>0</v>
      </c>
      <c r="J542" s="184">
        <v>41.51</v>
      </c>
      <c r="K542" s="97"/>
      <c r="L542" s="97"/>
      <c r="M542" s="97"/>
    </row>
    <row r="543" spans="1:13" x14ac:dyDescent="0.25">
      <c r="A543" s="105"/>
      <c r="B543" s="105"/>
      <c r="C543" s="105"/>
      <c r="D543" s="128"/>
      <c r="E543" s="177" t="s">
        <v>141</v>
      </c>
      <c r="F543" s="178"/>
      <c r="G543" s="179"/>
      <c r="H543" s="179"/>
      <c r="I543" s="179"/>
      <c r="J543" s="185">
        <v>0</v>
      </c>
      <c r="K543" s="99"/>
      <c r="L543" s="99"/>
      <c r="M543" s="99"/>
    </row>
    <row r="544" spans="1:13" x14ac:dyDescent="0.25">
      <c r="A544" s="115" t="s">
        <v>268</v>
      </c>
      <c r="B544" s="93" t="s">
        <v>14</v>
      </c>
      <c r="C544" s="172" t="s">
        <v>162</v>
      </c>
      <c r="D544" s="153" t="s">
        <v>240</v>
      </c>
      <c r="E544" s="154"/>
      <c r="F544" s="154"/>
      <c r="G544" s="154"/>
      <c r="H544" s="154"/>
      <c r="I544" s="154"/>
      <c r="J544" s="155"/>
      <c r="K544" s="94">
        <f>SUM(J546:J547)</f>
        <v>3</v>
      </c>
      <c r="L544" s="112"/>
      <c r="M544" s="95">
        <f>+ROUND(TRUNC(K544,2)*TRUNC(L544,2),2)</f>
        <v>0</v>
      </c>
    </row>
    <row r="545" spans="1:13" ht="366" customHeight="1" x14ac:dyDescent="0.25">
      <c r="B545" s="96"/>
      <c r="C545" s="96"/>
      <c r="D545" s="159" t="s">
        <v>241</v>
      </c>
      <c r="E545" s="160"/>
      <c r="F545" s="162"/>
      <c r="G545" s="162"/>
      <c r="H545" s="162"/>
      <c r="I545" s="162"/>
      <c r="J545" s="161"/>
      <c r="K545" s="97"/>
      <c r="L545" s="97"/>
      <c r="M545" s="97"/>
    </row>
    <row r="546" spans="1:13" x14ac:dyDescent="0.25">
      <c r="A546" s="96"/>
      <c r="B546" s="96"/>
      <c r="C546" s="96"/>
      <c r="D546" s="127"/>
      <c r="E546" s="172" t="s">
        <v>242</v>
      </c>
      <c r="F546" s="173">
        <v>2</v>
      </c>
      <c r="G546" s="174">
        <v>0</v>
      </c>
      <c r="H546" s="174">
        <v>0</v>
      </c>
      <c r="I546" s="174">
        <v>0</v>
      </c>
      <c r="J546" s="184">
        <f>OR(F546&lt;&gt;0,G546&lt;&gt;0,H546&lt;&gt;0,I546&lt;&gt;0)*(F546 + (F546 = 0))*(G546 + (G546 = 0))*(H546 + (H546 = 0))*(I546 + (I546 = 0))</f>
        <v>2</v>
      </c>
      <c r="K546" s="97"/>
      <c r="L546" s="97"/>
      <c r="M546" s="97"/>
    </row>
    <row r="547" spans="1:13" x14ac:dyDescent="0.25">
      <c r="A547" s="105"/>
      <c r="B547" s="105"/>
      <c r="C547" s="105"/>
      <c r="D547" s="128"/>
      <c r="E547" s="177" t="s">
        <v>243</v>
      </c>
      <c r="F547" s="178">
        <v>1</v>
      </c>
      <c r="G547" s="179">
        <v>0</v>
      </c>
      <c r="H547" s="179">
        <v>0</v>
      </c>
      <c r="I547" s="179">
        <v>0</v>
      </c>
      <c r="J547" s="185">
        <f>OR(F547&lt;&gt;0,G547&lt;&gt;0,H547&lt;&gt;0,I547&lt;&gt;0)*(F547 + (F547 = 0))*(G547 + (G547 = 0))*(H547 + (H547 = 0))*(I547 + (I547 = 0))</f>
        <v>1</v>
      </c>
      <c r="K547" s="99"/>
      <c r="L547" s="99"/>
      <c r="M547" s="99"/>
    </row>
    <row r="548" spans="1:13" x14ac:dyDescent="0.25">
      <c r="A548" s="115" t="s">
        <v>269</v>
      </c>
      <c r="B548" s="93" t="s">
        <v>14</v>
      </c>
      <c r="C548" s="172" t="s">
        <v>162</v>
      </c>
      <c r="D548" s="153" t="s">
        <v>244</v>
      </c>
      <c r="E548" s="154"/>
      <c r="F548" s="154"/>
      <c r="G548" s="154"/>
      <c r="H548" s="154"/>
      <c r="I548" s="154"/>
      <c r="J548" s="155"/>
      <c r="K548" s="94">
        <f>SUM(J550:J557)</f>
        <v>8</v>
      </c>
      <c r="L548" s="112"/>
      <c r="M548" s="95">
        <f>+ROUND(TRUNC(K548,2)*TRUNC(L548,2),2)</f>
        <v>0</v>
      </c>
    </row>
    <row r="549" spans="1:13" ht="374.25" customHeight="1" x14ac:dyDescent="0.25">
      <c r="B549" s="96"/>
      <c r="C549" s="96"/>
      <c r="D549" s="159" t="s">
        <v>245</v>
      </c>
      <c r="E549" s="160"/>
      <c r="F549" s="162"/>
      <c r="G549" s="162"/>
      <c r="H549" s="162"/>
      <c r="I549" s="162"/>
      <c r="J549" s="161"/>
      <c r="K549" s="97"/>
      <c r="L549" s="97"/>
      <c r="M549" s="97"/>
    </row>
    <row r="550" spans="1:13" x14ac:dyDescent="0.25">
      <c r="A550" s="96"/>
      <c r="B550" s="96"/>
      <c r="C550" s="96"/>
      <c r="D550" s="127"/>
      <c r="E550" s="172" t="s">
        <v>246</v>
      </c>
      <c r="F550" s="173">
        <v>1</v>
      </c>
      <c r="G550" s="174">
        <v>0</v>
      </c>
      <c r="H550" s="174">
        <v>0</v>
      </c>
      <c r="I550" s="174">
        <v>0</v>
      </c>
      <c r="J550" s="184">
        <f t="shared" ref="J550:J557" si="1">OR(F550&lt;&gt;0,G550&lt;&gt;0,H550&lt;&gt;0,I550&lt;&gt;0)*(F550 + (F550 = 0))*(G550 + (G550 = 0))*(H550 + (H550 = 0))*(I550 + (I550 = 0))</f>
        <v>1</v>
      </c>
      <c r="K550" s="97"/>
      <c r="L550" s="97"/>
      <c r="M550" s="97"/>
    </row>
    <row r="551" spans="1:13" x14ac:dyDescent="0.25">
      <c r="A551" s="96"/>
      <c r="B551" s="96"/>
      <c r="C551" s="96"/>
      <c r="D551" s="127"/>
      <c r="E551" s="172" t="s">
        <v>247</v>
      </c>
      <c r="F551" s="173">
        <v>1</v>
      </c>
      <c r="G551" s="174">
        <v>0</v>
      </c>
      <c r="H551" s="174">
        <v>0</v>
      </c>
      <c r="I551" s="174">
        <v>0</v>
      </c>
      <c r="J551" s="184">
        <f t="shared" si="1"/>
        <v>1</v>
      </c>
      <c r="K551" s="97"/>
      <c r="L551" s="97"/>
      <c r="M551" s="97"/>
    </row>
    <row r="552" spans="1:13" x14ac:dyDescent="0.25">
      <c r="A552" s="96"/>
      <c r="B552" s="96"/>
      <c r="C552" s="96"/>
      <c r="D552" s="127"/>
      <c r="E552" s="172" t="s">
        <v>248</v>
      </c>
      <c r="F552" s="173">
        <v>1</v>
      </c>
      <c r="G552" s="174">
        <v>0</v>
      </c>
      <c r="H552" s="174">
        <v>0</v>
      </c>
      <c r="I552" s="174">
        <v>0</v>
      </c>
      <c r="J552" s="184">
        <f t="shared" si="1"/>
        <v>1</v>
      </c>
      <c r="K552" s="97"/>
      <c r="L552" s="97"/>
      <c r="M552" s="97"/>
    </row>
    <row r="553" spans="1:13" x14ac:dyDescent="0.25">
      <c r="A553" s="96"/>
      <c r="B553" s="96"/>
      <c r="C553" s="96"/>
      <c r="D553" s="127"/>
      <c r="E553" s="172" t="s">
        <v>249</v>
      </c>
      <c r="F553" s="173">
        <v>1</v>
      </c>
      <c r="G553" s="174">
        <v>0</v>
      </c>
      <c r="H553" s="174">
        <v>0</v>
      </c>
      <c r="I553" s="174">
        <v>0</v>
      </c>
      <c r="J553" s="184">
        <f t="shared" si="1"/>
        <v>1</v>
      </c>
      <c r="K553" s="97"/>
      <c r="L553" s="97"/>
      <c r="M553" s="97"/>
    </row>
    <row r="554" spans="1:13" x14ac:dyDescent="0.25">
      <c r="A554" s="96"/>
      <c r="B554" s="96"/>
      <c r="C554" s="96"/>
      <c r="D554" s="127"/>
      <c r="E554" s="172" t="s">
        <v>250</v>
      </c>
      <c r="F554" s="173">
        <v>1</v>
      </c>
      <c r="G554" s="174">
        <v>0</v>
      </c>
      <c r="H554" s="174">
        <v>0</v>
      </c>
      <c r="I554" s="174">
        <v>0</v>
      </c>
      <c r="J554" s="184">
        <f t="shared" si="1"/>
        <v>1</v>
      </c>
      <c r="K554" s="97"/>
      <c r="L554" s="97"/>
      <c r="M554" s="97"/>
    </row>
    <row r="555" spans="1:13" x14ac:dyDescent="0.25">
      <c r="A555" s="96"/>
      <c r="B555" s="96"/>
      <c r="C555" s="96"/>
      <c r="D555" s="127"/>
      <c r="E555" s="172" t="s">
        <v>251</v>
      </c>
      <c r="F555" s="173">
        <v>1</v>
      </c>
      <c r="G555" s="174">
        <v>0</v>
      </c>
      <c r="H555" s="174">
        <v>0</v>
      </c>
      <c r="I555" s="174">
        <v>0</v>
      </c>
      <c r="J555" s="184">
        <f t="shared" si="1"/>
        <v>1</v>
      </c>
      <c r="K555" s="97"/>
      <c r="L555" s="97"/>
      <c r="M555" s="97"/>
    </row>
    <row r="556" spans="1:13" x14ac:dyDescent="0.25">
      <c r="A556" s="96"/>
      <c r="B556" s="96"/>
      <c r="C556" s="96"/>
      <c r="D556" s="127"/>
      <c r="E556" s="172" t="s">
        <v>252</v>
      </c>
      <c r="F556" s="173">
        <v>1</v>
      </c>
      <c r="G556" s="174">
        <v>0</v>
      </c>
      <c r="H556" s="174">
        <v>0</v>
      </c>
      <c r="I556" s="174">
        <v>0</v>
      </c>
      <c r="J556" s="184">
        <f t="shared" si="1"/>
        <v>1</v>
      </c>
      <c r="K556" s="97"/>
      <c r="L556" s="97"/>
      <c r="M556" s="97"/>
    </row>
    <row r="557" spans="1:13" x14ac:dyDescent="0.25">
      <c r="A557" s="105"/>
      <c r="B557" s="105"/>
      <c r="C557" s="105"/>
      <c r="D557" s="128"/>
      <c r="E557" s="177" t="s">
        <v>253</v>
      </c>
      <c r="F557" s="178">
        <v>1</v>
      </c>
      <c r="G557" s="179">
        <v>0</v>
      </c>
      <c r="H557" s="179">
        <v>0</v>
      </c>
      <c r="I557" s="179">
        <v>0</v>
      </c>
      <c r="J557" s="185">
        <f t="shared" si="1"/>
        <v>1</v>
      </c>
      <c r="K557" s="99"/>
      <c r="L557" s="99"/>
      <c r="M557" s="99"/>
    </row>
    <row r="558" spans="1:13" x14ac:dyDescent="0.25">
      <c r="A558" s="115" t="s">
        <v>270</v>
      </c>
      <c r="B558" s="93" t="s">
        <v>14</v>
      </c>
      <c r="C558" s="172" t="s">
        <v>162</v>
      </c>
      <c r="D558" s="153" t="s">
        <v>254</v>
      </c>
      <c r="E558" s="154"/>
      <c r="F558" s="154"/>
      <c r="G558" s="154"/>
      <c r="H558" s="154"/>
      <c r="I558" s="154"/>
      <c r="J558" s="155"/>
      <c r="K558" s="94">
        <v>1</v>
      </c>
      <c r="L558" s="112"/>
      <c r="M558" s="95">
        <f>+ROUND(TRUNC(K558,2)*TRUNC(L558,2),2)</f>
        <v>0</v>
      </c>
    </row>
    <row r="559" spans="1:13" ht="374.25" customHeight="1" x14ac:dyDescent="0.25">
      <c r="B559" s="96"/>
      <c r="C559" s="96"/>
      <c r="D559" s="159" t="s">
        <v>245</v>
      </c>
      <c r="E559" s="160"/>
      <c r="F559" s="162"/>
      <c r="G559" s="162"/>
      <c r="H559" s="162"/>
      <c r="I559" s="162"/>
      <c r="J559" s="161"/>
      <c r="K559" s="97"/>
      <c r="L559" s="97"/>
      <c r="M559" s="97"/>
    </row>
    <row r="560" spans="1:13" x14ac:dyDescent="0.25">
      <c r="A560" s="115" t="s">
        <v>273</v>
      </c>
      <c r="B560" s="93" t="s">
        <v>14</v>
      </c>
      <c r="C560" s="176" t="s">
        <v>162</v>
      </c>
      <c r="D560" s="153" t="s">
        <v>255</v>
      </c>
      <c r="E560" s="154"/>
      <c r="F560" s="154"/>
      <c r="G560" s="154"/>
      <c r="H560" s="154"/>
      <c r="I560" s="154"/>
      <c r="J560" s="155"/>
      <c r="K560" s="94">
        <v>1</v>
      </c>
      <c r="L560" s="112"/>
      <c r="M560" s="95">
        <f>+ROUND(TRUNC(K560,2)*TRUNC(L560,2),2)</f>
        <v>0</v>
      </c>
    </row>
    <row r="561" spans="1:13" ht="374.25" customHeight="1" x14ac:dyDescent="0.25">
      <c r="A561" s="116"/>
      <c r="B561" s="105"/>
      <c r="C561" s="105"/>
      <c r="D561" s="156" t="s">
        <v>245</v>
      </c>
      <c r="E561" s="157"/>
      <c r="F561" s="157"/>
      <c r="G561" s="157"/>
      <c r="H561" s="157"/>
      <c r="I561" s="157"/>
      <c r="J561" s="158"/>
      <c r="K561" s="99"/>
      <c r="L561" s="99"/>
      <c r="M561" s="99"/>
    </row>
    <row r="562" spans="1:13" x14ac:dyDescent="0.25">
      <c r="A562" s="115" t="s">
        <v>271</v>
      </c>
      <c r="B562" s="93" t="s">
        <v>14</v>
      </c>
      <c r="C562" s="176" t="s">
        <v>162</v>
      </c>
      <c r="D562" s="153" t="s">
        <v>256</v>
      </c>
      <c r="E562" s="154"/>
      <c r="F562" s="154"/>
      <c r="G562" s="154"/>
      <c r="H562" s="154"/>
      <c r="I562" s="154"/>
      <c r="J562" s="155"/>
      <c r="K562" s="94">
        <v>1</v>
      </c>
      <c r="L562" s="112"/>
      <c r="M562" s="95">
        <f>+ROUND(TRUNC(K562,2)*TRUNC(L562,2),2)</f>
        <v>0</v>
      </c>
    </row>
    <row r="563" spans="1:13" ht="374.25" customHeight="1" x14ac:dyDescent="0.25">
      <c r="A563" s="116"/>
      <c r="B563" s="105"/>
      <c r="C563" s="105"/>
      <c r="D563" s="156" t="s">
        <v>245</v>
      </c>
      <c r="E563" s="157"/>
      <c r="F563" s="157"/>
      <c r="G563" s="157"/>
      <c r="H563" s="157"/>
      <c r="I563" s="157"/>
      <c r="J563" s="158"/>
      <c r="K563" s="99"/>
      <c r="L563" s="99"/>
      <c r="M563" s="99"/>
    </row>
    <row r="564" spans="1:13" x14ac:dyDescent="0.25">
      <c r="A564" s="115" t="s">
        <v>272</v>
      </c>
      <c r="B564" s="93" t="s">
        <v>14</v>
      </c>
      <c r="C564" s="176" t="s">
        <v>158</v>
      </c>
      <c r="D564" s="153" t="s">
        <v>257</v>
      </c>
      <c r="E564" s="154"/>
      <c r="F564" s="154"/>
      <c r="G564" s="154"/>
      <c r="H564" s="154"/>
      <c r="I564" s="154"/>
      <c r="J564" s="155"/>
      <c r="K564" s="94">
        <f>SUM(J566:J568)</f>
        <v>531.6</v>
      </c>
      <c r="L564" s="112"/>
      <c r="M564" s="95">
        <f>+ROUND(TRUNC(K564,2)*TRUNC(L564,2),2)</f>
        <v>0</v>
      </c>
    </row>
    <row r="565" spans="1:13" ht="78" customHeight="1" x14ac:dyDescent="0.25">
      <c r="A565" s="8"/>
      <c r="B565" s="96"/>
      <c r="C565" s="96"/>
      <c r="D565" s="159" t="s">
        <v>258</v>
      </c>
      <c r="E565" s="160"/>
      <c r="F565" s="160"/>
      <c r="G565" s="160"/>
      <c r="H565" s="160"/>
      <c r="I565" s="160"/>
      <c r="J565" s="161"/>
      <c r="K565" s="97"/>
      <c r="L565" s="97"/>
      <c r="M565" s="97"/>
    </row>
    <row r="566" spans="1:13" x14ac:dyDescent="0.25">
      <c r="A566" s="96"/>
      <c r="B566" s="96"/>
      <c r="C566" s="96"/>
      <c r="D566" s="127"/>
      <c r="E566" s="172" t="s">
        <v>127</v>
      </c>
      <c r="F566" s="173">
        <v>1</v>
      </c>
      <c r="G566" s="174">
        <v>88.6</v>
      </c>
      <c r="H566" s="174">
        <v>0</v>
      </c>
      <c r="I566" s="174">
        <v>0</v>
      </c>
      <c r="J566" s="184">
        <f>OR(F566&lt;&gt;0,G566&lt;&gt;0,H566&lt;&gt;0,I566&lt;&gt;0)*(F566 + (F566 = 0))*(G566 + (G566 = 0))*(H566 + (H566 = 0))*(I566 + (I566 = 0))</f>
        <v>88.6</v>
      </c>
      <c r="K566" s="97"/>
      <c r="L566" s="97"/>
      <c r="M566" s="97"/>
    </row>
    <row r="567" spans="1:13" x14ac:dyDescent="0.25">
      <c r="A567" s="96"/>
      <c r="B567" s="96"/>
      <c r="C567" s="96"/>
      <c r="D567" s="127"/>
      <c r="E567" s="172" t="s">
        <v>208</v>
      </c>
      <c r="F567" s="173">
        <v>4</v>
      </c>
      <c r="G567" s="174">
        <v>88.6</v>
      </c>
      <c r="H567" s="174">
        <v>0</v>
      </c>
      <c r="I567" s="174">
        <v>0</v>
      </c>
      <c r="J567" s="184">
        <f>OR(F567&lt;&gt;0,G567&lt;&gt;0,H567&lt;&gt;0,I567&lt;&gt;0)*(F567 + (F567 = 0))*(G567 + (G567 = 0))*(H567 + (H567 = 0))*(I567 + (I567 = 0))</f>
        <v>354.4</v>
      </c>
      <c r="K567" s="97"/>
      <c r="L567" s="97"/>
      <c r="M567" s="97"/>
    </row>
    <row r="568" spans="1:13" x14ac:dyDescent="0.25">
      <c r="A568" s="105"/>
      <c r="B568" s="105"/>
      <c r="C568" s="105"/>
      <c r="D568" s="128"/>
      <c r="E568" s="177" t="s">
        <v>132</v>
      </c>
      <c r="F568" s="178">
        <v>1</v>
      </c>
      <c r="G568" s="179">
        <v>88.6</v>
      </c>
      <c r="H568" s="179">
        <v>0</v>
      </c>
      <c r="I568" s="179">
        <v>0</v>
      </c>
      <c r="J568" s="185">
        <f>OR(F568&lt;&gt;0,G568&lt;&gt;0,H568&lt;&gt;0,I568&lt;&gt;0)*(F568 + (F568 = 0))*(G568 + (G568 = 0))*(H568 + (H568 = 0))*(I568 + (I568 = 0))</f>
        <v>88.6</v>
      </c>
      <c r="K568" s="99"/>
      <c r="L568" s="99"/>
      <c r="M568" s="99"/>
    </row>
    <row r="569" spans="1:13" x14ac:dyDescent="0.25">
      <c r="A569" s="115" t="s">
        <v>274</v>
      </c>
      <c r="B569" s="93" t="s">
        <v>14</v>
      </c>
      <c r="C569" s="176" t="s">
        <v>158</v>
      </c>
      <c r="D569" s="153" t="s">
        <v>259</v>
      </c>
      <c r="E569" s="154"/>
      <c r="F569" s="154"/>
      <c r="G569" s="154"/>
      <c r="H569" s="154"/>
      <c r="I569" s="154"/>
      <c r="J569" s="155"/>
      <c r="K569" s="94">
        <v>100</v>
      </c>
      <c r="L569" s="112"/>
      <c r="M569" s="95">
        <f>+ROUND(TRUNC(K569,2)*TRUNC(L569,2),2)</f>
        <v>0</v>
      </c>
    </row>
    <row r="570" spans="1:13" ht="154.5" customHeight="1" x14ac:dyDescent="0.25">
      <c r="A570" s="116"/>
      <c r="B570" s="105"/>
      <c r="C570" s="105"/>
      <c r="D570" s="156" t="s">
        <v>260</v>
      </c>
      <c r="E570" s="157"/>
      <c r="F570" s="157"/>
      <c r="G570" s="157"/>
      <c r="H570" s="157"/>
      <c r="I570" s="157"/>
      <c r="J570" s="158"/>
      <c r="K570" s="99"/>
      <c r="L570" s="99"/>
      <c r="M570" s="99"/>
    </row>
    <row r="571" spans="1:13" x14ac:dyDescent="0.25">
      <c r="A571" s="115" t="s">
        <v>275</v>
      </c>
      <c r="B571" s="93" t="s">
        <v>14</v>
      </c>
      <c r="C571" s="176" t="s">
        <v>151</v>
      </c>
      <c r="D571" s="153" t="s">
        <v>261</v>
      </c>
      <c r="E571" s="154"/>
      <c r="F571" s="154"/>
      <c r="G571" s="154"/>
      <c r="H571" s="154"/>
      <c r="I571" s="154"/>
      <c r="J571" s="155"/>
      <c r="K571" s="94">
        <f>SUM(J573:J574)</f>
        <v>12</v>
      </c>
      <c r="L571" s="112"/>
      <c r="M571" s="95">
        <f>+ROUND(TRUNC(K571,2)*TRUNC(L571,2),2)</f>
        <v>0</v>
      </c>
    </row>
    <row r="572" spans="1:13" ht="239.25" customHeight="1" x14ac:dyDescent="0.25">
      <c r="A572" s="8"/>
      <c r="B572" s="96"/>
      <c r="C572" s="96"/>
      <c r="D572" s="159" t="s">
        <v>262</v>
      </c>
      <c r="E572" s="160"/>
      <c r="F572" s="160"/>
      <c r="G572" s="160"/>
      <c r="H572" s="160"/>
      <c r="I572" s="160"/>
      <c r="J572" s="161"/>
      <c r="K572" s="97"/>
      <c r="L572" s="97"/>
      <c r="M572" s="97"/>
    </row>
    <row r="573" spans="1:13" x14ac:dyDescent="0.25">
      <c r="A573" s="96"/>
      <c r="B573" s="96"/>
      <c r="C573" s="96"/>
      <c r="D573" s="127"/>
      <c r="E573" s="172" t="s">
        <v>134</v>
      </c>
      <c r="F573" s="173">
        <v>8</v>
      </c>
      <c r="G573" s="174">
        <v>0</v>
      </c>
      <c r="H573" s="174">
        <v>0</v>
      </c>
      <c r="I573" s="174">
        <v>0</v>
      </c>
      <c r="J573" s="184">
        <f>OR(F573&lt;&gt;0,G573&lt;&gt;0,H573&lt;&gt;0,I573&lt;&gt;0)*(F573 + (F573 = 0))*(G573 + (G573 = 0))*(H573 + (H573 = 0))*(I573 + (I573 = 0))</f>
        <v>8</v>
      </c>
      <c r="K573" s="97"/>
      <c r="L573" s="97"/>
      <c r="M573" s="97"/>
    </row>
    <row r="574" spans="1:13" x14ac:dyDescent="0.25">
      <c r="A574" s="105"/>
      <c r="B574" s="105"/>
      <c r="C574" s="105"/>
      <c r="D574" s="128"/>
      <c r="E574" s="177" t="s">
        <v>139</v>
      </c>
      <c r="F574" s="178">
        <v>4</v>
      </c>
      <c r="G574" s="179">
        <v>0</v>
      </c>
      <c r="H574" s="179">
        <v>0</v>
      </c>
      <c r="I574" s="179">
        <v>0</v>
      </c>
      <c r="J574" s="185">
        <f>OR(F574&lt;&gt;0,G574&lt;&gt;0,H574&lt;&gt;0,I574&lt;&gt;0)*(F574 + (F574 = 0))*(G574 + (G574 = 0))*(H574 + (H574 = 0))*(I574 + (I574 = 0))</f>
        <v>4</v>
      </c>
      <c r="K574" s="99"/>
      <c r="L574" s="99"/>
      <c r="M574" s="99"/>
    </row>
    <row r="575" spans="1:13" x14ac:dyDescent="0.25">
      <c r="A575" s="115" t="s">
        <v>276</v>
      </c>
      <c r="B575" s="93" t="s">
        <v>14</v>
      </c>
      <c r="C575" s="176" t="s">
        <v>13</v>
      </c>
      <c r="D575" s="153" t="s">
        <v>263</v>
      </c>
      <c r="E575" s="154"/>
      <c r="F575" s="154"/>
      <c r="G575" s="154"/>
      <c r="H575" s="154"/>
      <c r="I575" s="154"/>
      <c r="J575" s="155"/>
      <c r="K575" s="94">
        <f>J577</f>
        <v>2</v>
      </c>
      <c r="L575" s="112"/>
      <c r="M575" s="95">
        <f>+ROUND(TRUNC(K575,2)*TRUNC(L575,2),2)</f>
        <v>0</v>
      </c>
    </row>
    <row r="576" spans="1:13" ht="179.25" customHeight="1" x14ac:dyDescent="0.25">
      <c r="A576" s="8"/>
      <c r="B576" s="96"/>
      <c r="C576" s="96"/>
      <c r="D576" s="159" t="s">
        <v>264</v>
      </c>
      <c r="E576" s="160"/>
      <c r="F576" s="160"/>
      <c r="G576" s="160"/>
      <c r="H576" s="160"/>
      <c r="I576" s="160"/>
      <c r="J576" s="161"/>
      <c r="K576" s="97"/>
      <c r="L576" s="97"/>
      <c r="M576" s="97"/>
    </row>
    <row r="577" spans="1:13" x14ac:dyDescent="0.25">
      <c r="A577" s="105"/>
      <c r="B577" s="105"/>
      <c r="C577" s="105"/>
      <c r="D577" s="128"/>
      <c r="E577" s="177" t="s">
        <v>180</v>
      </c>
      <c r="F577" s="178">
        <v>2</v>
      </c>
      <c r="G577" s="179">
        <v>0</v>
      </c>
      <c r="H577" s="179">
        <v>0</v>
      </c>
      <c r="I577" s="179">
        <v>0</v>
      </c>
      <c r="J577" s="185">
        <f>OR(F577&lt;&gt;0,G577&lt;&gt;0,H577&lt;&gt;0,I577&lt;&gt;0)*(F577 + (F577 = 0))*(G577 + (G577 = 0))*(H577 + (H577 = 0))*(I577 + (I577 = 0))</f>
        <v>2</v>
      </c>
      <c r="K577" s="99"/>
      <c r="L577" s="99"/>
      <c r="M577" s="99"/>
    </row>
    <row r="578" spans="1:13" x14ac:dyDescent="0.25">
      <c r="A578" s="182" t="s">
        <v>279</v>
      </c>
      <c r="B578" s="183"/>
      <c r="C578" s="183"/>
      <c r="D578" s="183"/>
      <c r="E578" s="183"/>
      <c r="F578" s="183"/>
      <c r="G578" s="183"/>
      <c r="H578" s="183"/>
      <c r="I578" s="183"/>
      <c r="J578" s="183"/>
      <c r="K578" s="183"/>
      <c r="L578" s="183"/>
      <c r="M578" s="2">
        <f>SUM(M511+M515+M519+M525+M544+M548+M558+M560+M562+M564+M569+M571+M575)</f>
        <v>0</v>
      </c>
    </row>
    <row r="579" spans="1:13" x14ac:dyDescent="0.25">
      <c r="A579" s="89" t="s">
        <v>277</v>
      </c>
      <c r="B579" s="90" t="s">
        <v>12</v>
      </c>
      <c r="C579" s="89" t="s">
        <v>13</v>
      </c>
      <c r="D579" s="150" t="s">
        <v>278</v>
      </c>
      <c r="E579" s="151"/>
      <c r="F579" s="151"/>
      <c r="G579" s="151"/>
      <c r="H579" s="151"/>
      <c r="I579" s="151"/>
      <c r="J579" s="152"/>
      <c r="K579" s="91"/>
      <c r="L579" s="92"/>
      <c r="M579" s="92"/>
    </row>
    <row r="580" spans="1:13" x14ac:dyDescent="0.25">
      <c r="A580" s="115" t="s">
        <v>294</v>
      </c>
      <c r="B580" s="93" t="s">
        <v>14</v>
      </c>
      <c r="C580" s="176" t="s">
        <v>142</v>
      </c>
      <c r="D580" s="153" t="s">
        <v>280</v>
      </c>
      <c r="E580" s="154"/>
      <c r="F580" s="154"/>
      <c r="G580" s="154"/>
      <c r="H580" s="154"/>
      <c r="I580" s="154"/>
      <c r="J580" s="155"/>
      <c r="K580" s="94">
        <f>SUM(J582:J583)</f>
        <v>289.35000000000002</v>
      </c>
      <c r="L580" s="112"/>
      <c r="M580" s="95">
        <f>+ROUND(TRUNC(K580,2)*TRUNC(L580,2),2)</f>
        <v>0</v>
      </c>
    </row>
    <row r="581" spans="1:13" ht="125.25" customHeight="1" x14ac:dyDescent="0.25">
      <c r="A581" s="8"/>
      <c r="B581" s="96"/>
      <c r="C581" s="96"/>
      <c r="D581" s="159" t="s">
        <v>281</v>
      </c>
      <c r="E581" s="160"/>
      <c r="F581" s="160"/>
      <c r="G581" s="160"/>
      <c r="H581" s="160"/>
      <c r="I581" s="160"/>
      <c r="J581" s="161"/>
      <c r="K581" s="97"/>
      <c r="L581" s="97"/>
      <c r="M581" s="97"/>
    </row>
    <row r="582" spans="1:13" x14ac:dyDescent="0.25">
      <c r="A582" s="96"/>
      <c r="B582" s="96"/>
      <c r="C582" s="96"/>
      <c r="D582" s="127"/>
      <c r="E582" s="172" t="s">
        <v>282</v>
      </c>
      <c r="F582" s="173">
        <v>227</v>
      </c>
      <c r="G582" s="174">
        <v>0</v>
      </c>
      <c r="H582" s="174">
        <v>0</v>
      </c>
      <c r="I582" s="174">
        <v>0</v>
      </c>
      <c r="J582" s="184">
        <f>OR(F582&lt;&gt;0,G582&lt;&gt;0,H582&lt;&gt;0,I582&lt;&gt;0)*(F582 + (F582 = 0))*(G582 + (G582 = 0))*(H582 + (H582 = 0))*(I582 + (I582 = 0))</f>
        <v>227</v>
      </c>
      <c r="K582" s="97"/>
      <c r="L582" s="97"/>
      <c r="M582" s="97"/>
    </row>
    <row r="583" spans="1:13" ht="15.75" customHeight="1" x14ac:dyDescent="0.25">
      <c r="A583" s="105"/>
      <c r="B583" s="105"/>
      <c r="C583" s="105"/>
      <c r="D583" s="128"/>
      <c r="E583" s="177" t="s">
        <v>283</v>
      </c>
      <c r="F583" s="178">
        <v>62.35</v>
      </c>
      <c r="G583" s="179">
        <v>0</v>
      </c>
      <c r="H583" s="179">
        <v>0</v>
      </c>
      <c r="I583" s="179">
        <v>0</v>
      </c>
      <c r="J583" s="185">
        <f>OR(F583&lt;&gt;0,G583&lt;&gt;0,H583&lt;&gt;0,I583&lt;&gt;0)*(F583 + (F583 = 0))*(G583 + (G583 = 0))*(H583 + (H583 = 0))*(I583 + (I583 = 0))</f>
        <v>62.35</v>
      </c>
      <c r="K583" s="99"/>
      <c r="L583" s="99"/>
      <c r="M583" s="99"/>
    </row>
    <row r="584" spans="1:13" x14ac:dyDescent="0.25">
      <c r="A584" s="115" t="s">
        <v>295</v>
      </c>
      <c r="B584" s="93" t="s">
        <v>14</v>
      </c>
      <c r="C584" s="176" t="s">
        <v>142</v>
      </c>
      <c r="D584" s="153" t="s">
        <v>284</v>
      </c>
      <c r="E584" s="154"/>
      <c r="F584" s="154"/>
      <c r="G584" s="154"/>
      <c r="H584" s="154"/>
      <c r="I584" s="154"/>
      <c r="J584" s="155"/>
      <c r="K584" s="94">
        <f>SUM(J586:J587)</f>
        <v>289.35000000000002</v>
      </c>
      <c r="L584" s="112"/>
      <c r="M584" s="95">
        <f>+ROUND(TRUNC(K584,2)*TRUNC(L584,2),2)</f>
        <v>0</v>
      </c>
    </row>
    <row r="585" spans="1:13" ht="125.25" customHeight="1" x14ac:dyDescent="0.25">
      <c r="A585" s="8"/>
      <c r="B585" s="96"/>
      <c r="C585" s="96"/>
      <c r="D585" s="159" t="s">
        <v>285</v>
      </c>
      <c r="E585" s="160"/>
      <c r="F585" s="160"/>
      <c r="G585" s="160"/>
      <c r="H585" s="160"/>
      <c r="I585" s="160"/>
      <c r="J585" s="161"/>
      <c r="K585" s="97"/>
      <c r="L585" s="97"/>
      <c r="M585" s="97"/>
    </row>
    <row r="586" spans="1:13" x14ac:dyDescent="0.25">
      <c r="A586" s="96"/>
      <c r="B586" s="96"/>
      <c r="C586" s="96"/>
      <c r="D586" s="127"/>
      <c r="E586" s="172" t="s">
        <v>282</v>
      </c>
      <c r="F586" s="173">
        <v>227</v>
      </c>
      <c r="G586" s="174">
        <v>0</v>
      </c>
      <c r="H586" s="174">
        <v>0</v>
      </c>
      <c r="I586" s="174">
        <v>0</v>
      </c>
      <c r="J586" s="184">
        <f>OR(F586&lt;&gt;0,G586&lt;&gt;0,H586&lt;&gt;0,I586&lt;&gt;0)*(F586 + (F586 = 0))*(G586 + (G586 = 0))*(H586 + (H586 = 0))*(I586 + (I586 = 0))</f>
        <v>227</v>
      </c>
      <c r="K586" s="97"/>
      <c r="L586" s="97"/>
      <c r="M586" s="97"/>
    </row>
    <row r="587" spans="1:13" x14ac:dyDescent="0.25">
      <c r="A587" s="105"/>
      <c r="B587" s="105"/>
      <c r="C587" s="105"/>
      <c r="D587" s="128"/>
      <c r="E587" s="177" t="s">
        <v>283</v>
      </c>
      <c r="F587" s="178">
        <v>62.35</v>
      </c>
      <c r="G587" s="179">
        <v>0</v>
      </c>
      <c r="H587" s="179">
        <v>0</v>
      </c>
      <c r="I587" s="179">
        <v>0</v>
      </c>
      <c r="J587" s="185">
        <f>OR(F587&lt;&gt;0,G587&lt;&gt;0,H587&lt;&gt;0,I587&lt;&gt;0)*(F587 + (F587 = 0))*(G587 + (G587 = 0))*(H587 + (H587 = 0))*(I587 + (I587 = 0))</f>
        <v>62.35</v>
      </c>
      <c r="K587" s="99"/>
      <c r="L587" s="99"/>
      <c r="M587" s="99"/>
    </row>
    <row r="588" spans="1:13" x14ac:dyDescent="0.25">
      <c r="A588" s="115" t="s">
        <v>296</v>
      </c>
      <c r="B588" s="93" t="s">
        <v>14</v>
      </c>
      <c r="C588" s="176" t="s">
        <v>142</v>
      </c>
      <c r="D588" s="153" t="s">
        <v>286</v>
      </c>
      <c r="E588" s="154"/>
      <c r="F588" s="154"/>
      <c r="G588" s="154"/>
      <c r="H588" s="154"/>
      <c r="I588" s="154"/>
      <c r="J588" s="155"/>
      <c r="K588" s="94">
        <f>J590</f>
        <v>62.35</v>
      </c>
      <c r="L588" s="112"/>
      <c r="M588" s="95">
        <f>+ROUND(TRUNC(K588,2)*TRUNC(L588,2),2)</f>
        <v>0</v>
      </c>
    </row>
    <row r="589" spans="1:13" ht="125.25" customHeight="1" x14ac:dyDescent="0.25">
      <c r="A589" s="8"/>
      <c r="B589" s="96"/>
      <c r="C589" s="96"/>
      <c r="D589" s="159" t="s">
        <v>287</v>
      </c>
      <c r="E589" s="160"/>
      <c r="F589" s="160"/>
      <c r="G589" s="160"/>
      <c r="H589" s="160"/>
      <c r="I589" s="160"/>
      <c r="J589" s="161"/>
      <c r="K589" s="97"/>
      <c r="L589" s="97"/>
      <c r="M589" s="97"/>
    </row>
    <row r="590" spans="1:13" x14ac:dyDescent="0.25">
      <c r="A590" s="105"/>
      <c r="B590" s="105"/>
      <c r="C590" s="105"/>
      <c r="D590" s="128"/>
      <c r="E590" s="177" t="s">
        <v>283</v>
      </c>
      <c r="F590" s="178">
        <v>62.35</v>
      </c>
      <c r="G590" s="179">
        <v>0</v>
      </c>
      <c r="H590" s="179">
        <v>0</v>
      </c>
      <c r="I590" s="179">
        <v>0</v>
      </c>
      <c r="J590" s="185">
        <f>OR(F590&lt;&gt;0,G590&lt;&gt;0,H590&lt;&gt;0,I590&lt;&gt;0)*(F590 + (F590 = 0))*(G590 + (G590 = 0))*(H590 + (H590 = 0))*(I590 + (I590 = 0))</f>
        <v>62.35</v>
      </c>
      <c r="K590" s="99"/>
      <c r="L590" s="99"/>
      <c r="M590" s="99"/>
    </row>
    <row r="591" spans="1:13" x14ac:dyDescent="0.25">
      <c r="A591" s="115" t="s">
        <v>322</v>
      </c>
      <c r="B591" s="93" t="s">
        <v>14</v>
      </c>
      <c r="C591" s="176" t="s">
        <v>142</v>
      </c>
      <c r="D591" s="153" t="s">
        <v>288</v>
      </c>
      <c r="E591" s="154"/>
      <c r="F591" s="154"/>
      <c r="G591" s="154"/>
      <c r="H591" s="154"/>
      <c r="I591" s="154"/>
      <c r="J591" s="155"/>
      <c r="K591" s="94">
        <f>J593</f>
        <v>227</v>
      </c>
      <c r="L591" s="112"/>
      <c r="M591" s="95">
        <f>+ROUND(TRUNC(K591,2)*TRUNC(L591,2),2)</f>
        <v>0</v>
      </c>
    </row>
    <row r="592" spans="1:13" ht="84" customHeight="1" x14ac:dyDescent="0.25">
      <c r="A592" s="8"/>
      <c r="B592" s="96"/>
      <c r="C592" s="96"/>
      <c r="D592" s="159" t="s">
        <v>289</v>
      </c>
      <c r="E592" s="160"/>
      <c r="F592" s="160"/>
      <c r="G592" s="160"/>
      <c r="H592" s="160"/>
      <c r="I592" s="160"/>
      <c r="J592" s="161"/>
      <c r="K592" s="97"/>
      <c r="L592" s="97"/>
      <c r="M592" s="97"/>
    </row>
    <row r="593" spans="1:13" x14ac:dyDescent="0.25">
      <c r="A593" s="105"/>
      <c r="B593" s="105"/>
      <c r="C593" s="105"/>
      <c r="D593" s="128"/>
      <c r="E593" s="177" t="s">
        <v>282</v>
      </c>
      <c r="F593" s="178">
        <v>227</v>
      </c>
      <c r="G593" s="179">
        <v>0</v>
      </c>
      <c r="H593" s="179">
        <v>0</v>
      </c>
      <c r="I593" s="179">
        <v>0</v>
      </c>
      <c r="J593" s="185">
        <f>OR(F593&lt;&gt;0,G593&lt;&gt;0,H593&lt;&gt;0,I593&lt;&gt;0)*(F593 + (F593 = 0))*(G593 + (G593 = 0))*(H593 + (H593 = 0))*(I593 + (I593 = 0))</f>
        <v>227</v>
      </c>
      <c r="K593" s="99"/>
      <c r="L593" s="99"/>
      <c r="M593" s="99"/>
    </row>
    <row r="594" spans="1:13" x14ac:dyDescent="0.25">
      <c r="A594" s="115" t="s">
        <v>297</v>
      </c>
      <c r="B594" s="93" t="s">
        <v>14</v>
      </c>
      <c r="C594" s="176" t="s">
        <v>142</v>
      </c>
      <c r="D594" s="153" t="s">
        <v>290</v>
      </c>
      <c r="E594" s="154"/>
      <c r="F594" s="154"/>
      <c r="G594" s="154"/>
      <c r="H594" s="154"/>
      <c r="I594" s="154"/>
      <c r="J594" s="155"/>
      <c r="K594" s="94">
        <f>SUM(J596:J597)</f>
        <v>289.35000000000002</v>
      </c>
      <c r="L594" s="112"/>
      <c r="M594" s="95">
        <f>+ROUND(TRUNC(K594,2)*TRUNC(L594,2),2)</f>
        <v>0</v>
      </c>
    </row>
    <row r="595" spans="1:13" ht="84" customHeight="1" x14ac:dyDescent="0.25">
      <c r="A595" s="8"/>
      <c r="B595" s="96"/>
      <c r="C595" s="96"/>
      <c r="D595" s="159" t="s">
        <v>291</v>
      </c>
      <c r="E595" s="160"/>
      <c r="F595" s="160"/>
      <c r="G595" s="160"/>
      <c r="H595" s="160"/>
      <c r="I595" s="160"/>
      <c r="J595" s="161"/>
      <c r="K595" s="97"/>
      <c r="L595" s="97"/>
      <c r="M595" s="97"/>
    </row>
    <row r="596" spans="1:13" x14ac:dyDescent="0.25">
      <c r="A596" s="96"/>
      <c r="B596" s="96"/>
      <c r="C596" s="96"/>
      <c r="D596" s="127"/>
      <c r="E596" s="172" t="s">
        <v>282</v>
      </c>
      <c r="F596" s="173">
        <v>227</v>
      </c>
      <c r="G596" s="174">
        <v>0</v>
      </c>
      <c r="H596" s="174">
        <v>0</v>
      </c>
      <c r="I596" s="174">
        <v>0</v>
      </c>
      <c r="J596" s="184">
        <f>OR(F596&lt;&gt;0,G596&lt;&gt;0,H596&lt;&gt;0,I596&lt;&gt;0)*(F596 + (F596 = 0))*(G596 + (G596 = 0))*(H596 + (H596 = 0))*(I596 + (I596 = 0))</f>
        <v>227</v>
      </c>
      <c r="K596" s="97"/>
      <c r="L596" s="97"/>
      <c r="M596" s="97"/>
    </row>
    <row r="597" spans="1:13" ht="15.75" customHeight="1" x14ac:dyDescent="0.25">
      <c r="A597" s="105"/>
      <c r="B597" s="105"/>
      <c r="C597" s="105"/>
      <c r="D597" s="128"/>
      <c r="E597" s="177" t="s">
        <v>283</v>
      </c>
      <c r="F597" s="178">
        <v>62.35</v>
      </c>
      <c r="G597" s="179">
        <v>0</v>
      </c>
      <c r="H597" s="179">
        <v>0</v>
      </c>
      <c r="I597" s="179">
        <v>0</v>
      </c>
      <c r="J597" s="185">
        <f>OR(F597&lt;&gt;0,G597&lt;&gt;0,H597&lt;&gt;0,I597&lt;&gt;0)*(F597 + (F597 = 0))*(G597 + (G597 = 0))*(H597 + (H597 = 0))*(I597 + (I597 = 0))</f>
        <v>62.35</v>
      </c>
      <c r="K597" s="99"/>
      <c r="L597" s="99"/>
      <c r="M597" s="99"/>
    </row>
    <row r="598" spans="1:13" x14ac:dyDescent="0.25">
      <c r="A598" s="115" t="s">
        <v>298</v>
      </c>
      <c r="B598" s="93" t="s">
        <v>14</v>
      </c>
      <c r="C598" s="176" t="s">
        <v>142</v>
      </c>
      <c r="D598" s="153" t="s">
        <v>292</v>
      </c>
      <c r="E598" s="154"/>
      <c r="F598" s="154"/>
      <c r="G598" s="154"/>
      <c r="H598" s="154"/>
      <c r="I598" s="154"/>
      <c r="J598" s="155"/>
      <c r="K598" s="94">
        <v>100</v>
      </c>
      <c r="L598" s="112"/>
      <c r="M598" s="95">
        <f>+ROUND(TRUNC(K598,2)*TRUNC(L598,2),2)</f>
        <v>0</v>
      </c>
    </row>
    <row r="599" spans="1:13" ht="349.5" customHeight="1" x14ac:dyDescent="0.25">
      <c r="A599" s="8"/>
      <c r="B599" s="96"/>
      <c r="C599" s="96"/>
      <c r="D599" s="159" t="s">
        <v>293</v>
      </c>
      <c r="E599" s="160"/>
      <c r="F599" s="160"/>
      <c r="G599" s="160"/>
      <c r="H599" s="160"/>
      <c r="I599" s="160"/>
      <c r="J599" s="161"/>
      <c r="K599" s="97"/>
      <c r="L599" s="97"/>
      <c r="M599" s="97"/>
    </row>
    <row r="600" spans="1:13" x14ac:dyDescent="0.25">
      <c r="A600" s="182" t="s">
        <v>299</v>
      </c>
      <c r="B600" s="183"/>
      <c r="C600" s="183"/>
      <c r="D600" s="183"/>
      <c r="E600" s="183"/>
      <c r="F600" s="183"/>
      <c r="G600" s="183"/>
      <c r="H600" s="183"/>
      <c r="I600" s="183"/>
      <c r="J600" s="183"/>
      <c r="K600" s="183"/>
      <c r="L600" s="183"/>
      <c r="M600" s="2">
        <f>SUM(M580:M598)</f>
        <v>0</v>
      </c>
    </row>
    <row r="601" spans="1:13" x14ac:dyDescent="0.25">
      <c r="A601" s="89" t="s">
        <v>300</v>
      </c>
      <c r="B601" s="90" t="s">
        <v>12</v>
      </c>
      <c r="C601" s="89"/>
      <c r="D601" s="150" t="s">
        <v>301</v>
      </c>
      <c r="E601" s="151"/>
      <c r="F601" s="151"/>
      <c r="G601" s="151"/>
      <c r="H601" s="151"/>
      <c r="I601" s="151"/>
      <c r="J601" s="152"/>
      <c r="K601" s="91"/>
      <c r="L601" s="92"/>
      <c r="M601" s="92"/>
    </row>
    <row r="602" spans="1:13" x14ac:dyDescent="0.25">
      <c r="A602" s="115" t="s">
        <v>309</v>
      </c>
      <c r="B602" s="93" t="s">
        <v>14</v>
      </c>
      <c r="C602" s="176" t="s">
        <v>151</v>
      </c>
      <c r="D602" s="153" t="s">
        <v>302</v>
      </c>
      <c r="E602" s="154"/>
      <c r="F602" s="154"/>
      <c r="G602" s="154"/>
      <c r="H602" s="154"/>
      <c r="I602" s="154"/>
      <c r="J602" s="155"/>
      <c r="K602" s="94">
        <f>SUM(J604:J620)</f>
        <v>51</v>
      </c>
      <c r="L602" s="112"/>
      <c r="M602" s="95">
        <f>+ROUND(TRUNC(K602,2)*TRUNC(L602,2),2)</f>
        <v>0</v>
      </c>
    </row>
    <row r="603" spans="1:13" ht="88.5" customHeight="1" x14ac:dyDescent="0.25">
      <c r="A603" s="8"/>
      <c r="B603" s="96"/>
      <c r="C603" s="96"/>
      <c r="D603" s="159" t="s">
        <v>303</v>
      </c>
      <c r="E603" s="160"/>
      <c r="F603" s="160"/>
      <c r="G603" s="160"/>
      <c r="H603" s="160"/>
      <c r="I603" s="160"/>
      <c r="J603" s="161"/>
      <c r="K603" s="97"/>
      <c r="L603" s="97"/>
      <c r="M603" s="97"/>
    </row>
    <row r="604" spans="1:13" x14ac:dyDescent="0.25">
      <c r="A604" s="96"/>
      <c r="B604" s="96"/>
      <c r="C604" s="96"/>
      <c r="D604" s="127"/>
      <c r="E604" s="172" t="s">
        <v>125</v>
      </c>
      <c r="F604" s="173"/>
      <c r="G604" s="174"/>
      <c r="H604" s="174"/>
      <c r="I604" s="174"/>
      <c r="J604" s="184">
        <f t="shared" ref="J604:J620" si="2">OR(F604&lt;&gt;0,G604&lt;&gt;0,H604&lt;&gt;0,I604&lt;&gt;0)*(F604 + (F604 = 0))*(G604 + (G604 = 0))*(H604 + (H604 = 0))*(I604 + (I604 = 0))</f>
        <v>0</v>
      </c>
      <c r="K604" s="97"/>
      <c r="L604" s="97"/>
      <c r="M604" s="97"/>
    </row>
    <row r="605" spans="1:13" x14ac:dyDescent="0.25">
      <c r="A605" s="96"/>
      <c r="B605" s="96"/>
      <c r="C605" s="96"/>
      <c r="D605" s="127"/>
      <c r="E605" s="172" t="s">
        <v>126</v>
      </c>
      <c r="F605" s="173">
        <v>4</v>
      </c>
      <c r="G605" s="174">
        <v>0</v>
      </c>
      <c r="H605" s="174">
        <v>0</v>
      </c>
      <c r="I605" s="174">
        <v>0</v>
      </c>
      <c r="J605" s="184">
        <f t="shared" si="2"/>
        <v>4</v>
      </c>
      <c r="K605" s="97"/>
      <c r="L605" s="97"/>
      <c r="M605" s="97"/>
    </row>
    <row r="606" spans="1:13" x14ac:dyDescent="0.25">
      <c r="A606" s="96"/>
      <c r="B606" s="96"/>
      <c r="C606" s="96"/>
      <c r="D606" s="127"/>
      <c r="E606" s="172" t="s">
        <v>127</v>
      </c>
      <c r="F606" s="173">
        <v>4</v>
      </c>
      <c r="G606" s="174">
        <v>0</v>
      </c>
      <c r="H606" s="174">
        <v>0</v>
      </c>
      <c r="I606" s="174">
        <v>0</v>
      </c>
      <c r="J606" s="184">
        <f t="shared" si="2"/>
        <v>4</v>
      </c>
      <c r="K606" s="97"/>
      <c r="L606" s="97"/>
      <c r="M606" s="97"/>
    </row>
    <row r="607" spans="1:13" x14ac:dyDescent="0.25">
      <c r="A607" s="96"/>
      <c r="B607" s="96"/>
      <c r="C607" s="96"/>
      <c r="D607" s="127"/>
      <c r="E607" s="172" t="s">
        <v>128</v>
      </c>
      <c r="F607" s="173">
        <v>4</v>
      </c>
      <c r="G607" s="174">
        <v>0</v>
      </c>
      <c r="H607" s="174">
        <v>0</v>
      </c>
      <c r="I607" s="174">
        <v>0</v>
      </c>
      <c r="J607" s="184">
        <f t="shared" si="2"/>
        <v>4</v>
      </c>
      <c r="K607" s="97"/>
      <c r="L607" s="97"/>
      <c r="M607" s="97"/>
    </row>
    <row r="608" spans="1:13" x14ac:dyDescent="0.25">
      <c r="A608" s="96"/>
      <c r="B608" s="96"/>
      <c r="C608" s="96"/>
      <c r="D608" s="127"/>
      <c r="E608" s="172" t="s">
        <v>129</v>
      </c>
      <c r="F608" s="173">
        <v>4</v>
      </c>
      <c r="G608" s="174">
        <v>0</v>
      </c>
      <c r="H608" s="174">
        <v>0</v>
      </c>
      <c r="I608" s="174">
        <v>0</v>
      </c>
      <c r="J608" s="184">
        <f t="shared" si="2"/>
        <v>4</v>
      </c>
      <c r="K608" s="97"/>
      <c r="L608" s="97"/>
      <c r="M608" s="97"/>
    </row>
    <row r="609" spans="1:13" x14ac:dyDescent="0.25">
      <c r="A609" s="96"/>
      <c r="B609" s="96"/>
      <c r="C609" s="96"/>
      <c r="D609" s="127"/>
      <c r="E609" s="172" t="s">
        <v>130</v>
      </c>
      <c r="F609" s="173">
        <v>4</v>
      </c>
      <c r="G609" s="174">
        <v>0</v>
      </c>
      <c r="H609" s="174">
        <v>0</v>
      </c>
      <c r="I609" s="174">
        <v>0</v>
      </c>
      <c r="J609" s="184">
        <f t="shared" si="2"/>
        <v>4</v>
      </c>
      <c r="K609" s="97"/>
      <c r="L609" s="97"/>
      <c r="M609" s="97"/>
    </row>
    <row r="610" spans="1:13" x14ac:dyDescent="0.25">
      <c r="A610" s="96"/>
      <c r="B610" s="96"/>
      <c r="C610" s="96"/>
      <c r="D610" s="127"/>
      <c r="E610" s="172" t="s">
        <v>131</v>
      </c>
      <c r="F610" s="173">
        <v>4</v>
      </c>
      <c r="G610" s="174">
        <v>0</v>
      </c>
      <c r="H610" s="174">
        <v>0</v>
      </c>
      <c r="I610" s="174">
        <v>0</v>
      </c>
      <c r="J610" s="184">
        <f t="shared" si="2"/>
        <v>4</v>
      </c>
      <c r="K610" s="97"/>
      <c r="L610" s="97"/>
      <c r="M610" s="97"/>
    </row>
    <row r="611" spans="1:13" x14ac:dyDescent="0.25">
      <c r="A611" s="96"/>
      <c r="B611" s="96"/>
      <c r="C611" s="96"/>
      <c r="D611" s="127"/>
      <c r="E611" s="172" t="s">
        <v>132</v>
      </c>
      <c r="F611" s="173">
        <v>4</v>
      </c>
      <c r="G611" s="174">
        <v>0</v>
      </c>
      <c r="H611" s="174">
        <v>0</v>
      </c>
      <c r="I611" s="174">
        <v>0</v>
      </c>
      <c r="J611" s="184">
        <f t="shared" si="2"/>
        <v>4</v>
      </c>
      <c r="K611" s="97"/>
      <c r="L611" s="97"/>
      <c r="M611" s="97"/>
    </row>
    <row r="612" spans="1:13" x14ac:dyDescent="0.25">
      <c r="A612" s="96"/>
      <c r="B612" s="96"/>
      <c r="C612" s="96"/>
      <c r="D612" s="127"/>
      <c r="E612" s="172" t="s">
        <v>133</v>
      </c>
      <c r="F612" s="173">
        <v>2</v>
      </c>
      <c r="G612" s="174">
        <v>0</v>
      </c>
      <c r="H612" s="174">
        <v>0</v>
      </c>
      <c r="I612" s="174">
        <v>0</v>
      </c>
      <c r="J612" s="184">
        <f t="shared" si="2"/>
        <v>2</v>
      </c>
      <c r="K612" s="97"/>
      <c r="L612" s="97"/>
      <c r="M612" s="97"/>
    </row>
    <row r="613" spans="1:13" x14ac:dyDescent="0.25">
      <c r="A613" s="96"/>
      <c r="B613" s="96"/>
      <c r="C613" s="96"/>
      <c r="D613" s="127"/>
      <c r="E613" s="172" t="s">
        <v>134</v>
      </c>
      <c r="F613" s="173">
        <v>2</v>
      </c>
      <c r="G613" s="174">
        <v>0</v>
      </c>
      <c r="H613" s="174">
        <v>0</v>
      </c>
      <c r="I613" s="174">
        <v>0</v>
      </c>
      <c r="J613" s="184">
        <f t="shared" si="2"/>
        <v>2</v>
      </c>
      <c r="K613" s="97"/>
      <c r="L613" s="97"/>
      <c r="M613" s="97"/>
    </row>
    <row r="614" spans="1:13" x14ac:dyDescent="0.25">
      <c r="A614" s="96"/>
      <c r="B614" s="96"/>
      <c r="C614" s="96"/>
      <c r="D614" s="127"/>
      <c r="E614" s="172" t="s">
        <v>135</v>
      </c>
      <c r="F614" s="173">
        <v>1</v>
      </c>
      <c r="G614" s="174">
        <v>0</v>
      </c>
      <c r="H614" s="174">
        <v>0</v>
      </c>
      <c r="I614" s="174">
        <v>0</v>
      </c>
      <c r="J614" s="184">
        <f t="shared" si="2"/>
        <v>1</v>
      </c>
      <c r="K614" s="97"/>
      <c r="L614" s="97"/>
      <c r="M614" s="97"/>
    </row>
    <row r="615" spans="1:13" x14ac:dyDescent="0.25">
      <c r="A615" s="96"/>
      <c r="B615" s="96"/>
      <c r="C615" s="96"/>
      <c r="D615" s="127"/>
      <c r="E615" s="172" t="s">
        <v>136</v>
      </c>
      <c r="F615" s="173">
        <v>6</v>
      </c>
      <c r="G615" s="174">
        <v>0</v>
      </c>
      <c r="H615" s="174">
        <v>0</v>
      </c>
      <c r="I615" s="174">
        <v>0</v>
      </c>
      <c r="J615" s="184">
        <f t="shared" si="2"/>
        <v>6</v>
      </c>
      <c r="K615" s="97"/>
      <c r="L615" s="97"/>
      <c r="M615" s="97"/>
    </row>
    <row r="616" spans="1:13" x14ac:dyDescent="0.25">
      <c r="A616" s="96"/>
      <c r="B616" s="96"/>
      <c r="C616" s="96"/>
      <c r="D616" s="127"/>
      <c r="E616" s="172" t="s">
        <v>137</v>
      </c>
      <c r="F616" s="173"/>
      <c r="G616" s="174"/>
      <c r="H616" s="174"/>
      <c r="I616" s="174"/>
      <c r="J616" s="184">
        <f t="shared" si="2"/>
        <v>0</v>
      </c>
      <c r="K616" s="97"/>
      <c r="L616" s="97"/>
      <c r="M616" s="97"/>
    </row>
    <row r="617" spans="1:13" x14ac:dyDescent="0.25">
      <c r="A617" s="96"/>
      <c r="B617" s="96"/>
      <c r="C617" s="96"/>
      <c r="D617" s="127"/>
      <c r="E617" s="172" t="s">
        <v>138</v>
      </c>
      <c r="F617" s="173">
        <v>3</v>
      </c>
      <c r="G617" s="174">
        <v>0</v>
      </c>
      <c r="H617" s="174">
        <v>0</v>
      </c>
      <c r="I617" s="174">
        <v>0</v>
      </c>
      <c r="J617" s="184">
        <f t="shared" si="2"/>
        <v>3</v>
      </c>
      <c r="K617" s="97"/>
      <c r="L617" s="97"/>
      <c r="M617" s="97"/>
    </row>
    <row r="618" spans="1:13" x14ac:dyDescent="0.25">
      <c r="A618" s="96"/>
      <c r="B618" s="96"/>
      <c r="C618" s="96"/>
      <c r="D618" s="127"/>
      <c r="E618" s="172" t="s">
        <v>139</v>
      </c>
      <c r="F618" s="173">
        <v>4</v>
      </c>
      <c r="G618" s="174">
        <v>0</v>
      </c>
      <c r="H618" s="174">
        <v>0</v>
      </c>
      <c r="I618" s="174">
        <v>0</v>
      </c>
      <c r="J618" s="184">
        <f t="shared" si="2"/>
        <v>4</v>
      </c>
      <c r="K618" s="97"/>
      <c r="L618" s="97"/>
      <c r="M618" s="97"/>
    </row>
    <row r="619" spans="1:13" x14ac:dyDescent="0.25">
      <c r="A619" s="96"/>
      <c r="B619" s="96"/>
      <c r="C619" s="96"/>
      <c r="D619" s="127"/>
      <c r="E619" s="172" t="s">
        <v>140</v>
      </c>
      <c r="F619" s="173">
        <v>4</v>
      </c>
      <c r="G619" s="174">
        <v>0</v>
      </c>
      <c r="H619" s="174">
        <v>0</v>
      </c>
      <c r="I619" s="174">
        <v>0</v>
      </c>
      <c r="J619" s="184">
        <f t="shared" si="2"/>
        <v>4</v>
      </c>
      <c r="K619" s="97"/>
      <c r="L619" s="97"/>
      <c r="M619" s="97"/>
    </row>
    <row r="620" spans="1:13" x14ac:dyDescent="0.25">
      <c r="A620" s="96"/>
      <c r="B620" s="96"/>
      <c r="C620" s="96"/>
      <c r="D620" s="127"/>
      <c r="E620" s="172" t="s">
        <v>141</v>
      </c>
      <c r="F620" s="173">
        <v>1</v>
      </c>
      <c r="G620" s="174">
        <v>0</v>
      </c>
      <c r="H620" s="174">
        <v>0</v>
      </c>
      <c r="I620" s="174">
        <v>0</v>
      </c>
      <c r="J620" s="184">
        <f t="shared" si="2"/>
        <v>1</v>
      </c>
      <c r="K620" s="97"/>
      <c r="L620" s="97"/>
      <c r="M620" s="97"/>
    </row>
    <row r="621" spans="1:13" ht="0.95" customHeight="1" x14ac:dyDescent="0.25">
      <c r="A621" s="191"/>
      <c r="B621" s="191"/>
      <c r="C621" s="191"/>
      <c r="D621" s="192"/>
      <c r="E621" s="191"/>
      <c r="F621" s="191"/>
      <c r="G621" s="191"/>
      <c r="H621" s="191"/>
      <c r="I621" s="191"/>
      <c r="J621" s="191"/>
      <c r="K621" s="191"/>
      <c r="L621" s="191"/>
      <c r="M621" s="191"/>
    </row>
    <row r="622" spans="1:13" x14ac:dyDescent="0.25">
      <c r="A622" s="115" t="s">
        <v>310</v>
      </c>
      <c r="B622" s="93" t="s">
        <v>14</v>
      </c>
      <c r="C622" s="176" t="s">
        <v>151</v>
      </c>
      <c r="D622" s="153" t="s">
        <v>304</v>
      </c>
      <c r="E622" s="154"/>
      <c r="F622" s="154"/>
      <c r="G622" s="154"/>
      <c r="H622" s="154"/>
      <c r="I622" s="154"/>
      <c r="J622" s="155"/>
      <c r="K622" s="94">
        <f>SUM(J624:J640)</f>
        <v>7</v>
      </c>
      <c r="L622" s="112"/>
      <c r="M622" s="95">
        <f>+ROUND(TRUNC(K622,2)*TRUNC(L622,2),2)</f>
        <v>0</v>
      </c>
    </row>
    <row r="623" spans="1:13" ht="110.25" customHeight="1" x14ac:dyDescent="0.25">
      <c r="A623" s="8"/>
      <c r="B623" s="96"/>
      <c r="C623" s="96"/>
      <c r="D623" s="159" t="s">
        <v>305</v>
      </c>
      <c r="E623" s="160"/>
      <c r="F623" s="160"/>
      <c r="G623" s="160"/>
      <c r="H623" s="160"/>
      <c r="I623" s="160"/>
      <c r="J623" s="161"/>
      <c r="K623" s="97"/>
      <c r="L623" s="97"/>
      <c r="M623" s="97"/>
    </row>
    <row r="624" spans="1:13" x14ac:dyDescent="0.25">
      <c r="A624" s="96"/>
      <c r="B624" s="96"/>
      <c r="C624" s="96"/>
      <c r="D624" s="127"/>
      <c r="E624" s="172" t="s">
        <v>125</v>
      </c>
      <c r="F624" s="173"/>
      <c r="G624" s="174"/>
      <c r="H624" s="174"/>
      <c r="I624" s="174"/>
      <c r="J624" s="184">
        <f t="shared" ref="J624:J640" si="3">OR(F624&lt;&gt;0,G624&lt;&gt;0,H624&lt;&gt;0,I624&lt;&gt;0)*(F624 + (F624 = 0))*(G624 + (G624 = 0))*(H624 + (H624 = 0))*(I624 + (I624 = 0))</f>
        <v>0</v>
      </c>
      <c r="K624" s="97"/>
      <c r="L624" s="97"/>
      <c r="M624" s="97"/>
    </row>
    <row r="625" spans="1:13" x14ac:dyDescent="0.25">
      <c r="A625" s="96"/>
      <c r="B625" s="96"/>
      <c r="C625" s="96"/>
      <c r="D625" s="127"/>
      <c r="E625" s="172" t="s">
        <v>126</v>
      </c>
      <c r="F625" s="173">
        <v>1</v>
      </c>
      <c r="G625" s="174">
        <v>0</v>
      </c>
      <c r="H625" s="174">
        <v>0</v>
      </c>
      <c r="I625" s="174">
        <v>0</v>
      </c>
      <c r="J625" s="184">
        <f t="shared" si="3"/>
        <v>1</v>
      </c>
      <c r="K625" s="97"/>
      <c r="L625" s="97"/>
      <c r="M625" s="97"/>
    </row>
    <row r="626" spans="1:13" x14ac:dyDescent="0.25">
      <c r="A626" s="96"/>
      <c r="B626" s="96"/>
      <c r="C626" s="96"/>
      <c r="D626" s="127"/>
      <c r="E626" s="172" t="s">
        <v>127</v>
      </c>
      <c r="F626" s="173">
        <v>1</v>
      </c>
      <c r="G626" s="174">
        <v>0</v>
      </c>
      <c r="H626" s="174">
        <v>0</v>
      </c>
      <c r="I626" s="174">
        <v>0</v>
      </c>
      <c r="J626" s="184">
        <f t="shared" si="3"/>
        <v>1</v>
      </c>
      <c r="K626" s="97"/>
      <c r="L626" s="97"/>
      <c r="M626" s="97"/>
    </row>
    <row r="627" spans="1:13" x14ac:dyDescent="0.25">
      <c r="A627" s="96"/>
      <c r="B627" s="96"/>
      <c r="C627" s="96"/>
      <c r="D627" s="127"/>
      <c r="E627" s="172" t="s">
        <v>128</v>
      </c>
      <c r="F627" s="173">
        <v>1</v>
      </c>
      <c r="G627" s="174">
        <v>0</v>
      </c>
      <c r="H627" s="174">
        <v>0</v>
      </c>
      <c r="I627" s="174">
        <v>0</v>
      </c>
      <c r="J627" s="184">
        <f t="shared" si="3"/>
        <v>1</v>
      </c>
      <c r="K627" s="97"/>
      <c r="L627" s="97"/>
      <c r="M627" s="97"/>
    </row>
    <row r="628" spans="1:13" x14ac:dyDescent="0.25">
      <c r="A628" s="96"/>
      <c r="B628" s="96"/>
      <c r="C628" s="96"/>
      <c r="D628" s="127"/>
      <c r="E628" s="172" t="s">
        <v>129</v>
      </c>
      <c r="F628" s="173">
        <v>1</v>
      </c>
      <c r="G628" s="174">
        <v>0</v>
      </c>
      <c r="H628" s="174">
        <v>0</v>
      </c>
      <c r="I628" s="174">
        <v>0</v>
      </c>
      <c r="J628" s="184">
        <f t="shared" si="3"/>
        <v>1</v>
      </c>
      <c r="K628" s="97"/>
      <c r="L628" s="97"/>
      <c r="M628" s="97"/>
    </row>
    <row r="629" spans="1:13" x14ac:dyDescent="0.25">
      <c r="A629" s="96"/>
      <c r="B629" s="96"/>
      <c r="C629" s="96"/>
      <c r="D629" s="127"/>
      <c r="E629" s="172" t="s">
        <v>130</v>
      </c>
      <c r="F629" s="173">
        <v>1</v>
      </c>
      <c r="G629" s="174">
        <v>0</v>
      </c>
      <c r="H629" s="174">
        <v>0</v>
      </c>
      <c r="I629" s="174">
        <v>0</v>
      </c>
      <c r="J629" s="184">
        <f t="shared" si="3"/>
        <v>1</v>
      </c>
      <c r="K629" s="97"/>
      <c r="L629" s="97"/>
      <c r="M629" s="97"/>
    </row>
    <row r="630" spans="1:13" x14ac:dyDescent="0.25">
      <c r="A630" s="96"/>
      <c r="B630" s="96"/>
      <c r="C630" s="96"/>
      <c r="D630" s="127"/>
      <c r="E630" s="172" t="s">
        <v>131</v>
      </c>
      <c r="F630" s="173">
        <v>1</v>
      </c>
      <c r="G630" s="174">
        <v>0</v>
      </c>
      <c r="H630" s="174">
        <v>0</v>
      </c>
      <c r="I630" s="174">
        <v>0</v>
      </c>
      <c r="J630" s="184">
        <f t="shared" si="3"/>
        <v>1</v>
      </c>
      <c r="K630" s="97"/>
      <c r="L630" s="97"/>
      <c r="M630" s="97"/>
    </row>
    <row r="631" spans="1:13" x14ac:dyDescent="0.25">
      <c r="A631" s="96"/>
      <c r="B631" s="96"/>
      <c r="C631" s="96"/>
      <c r="D631" s="127"/>
      <c r="E631" s="172" t="s">
        <v>132</v>
      </c>
      <c r="F631" s="173">
        <v>1</v>
      </c>
      <c r="G631" s="174">
        <v>0</v>
      </c>
      <c r="H631" s="174">
        <v>0</v>
      </c>
      <c r="I631" s="174">
        <v>0</v>
      </c>
      <c r="J631" s="184">
        <f t="shared" si="3"/>
        <v>1</v>
      </c>
      <c r="K631" s="97"/>
      <c r="L631" s="97"/>
      <c r="M631" s="97"/>
    </row>
    <row r="632" spans="1:13" x14ac:dyDescent="0.25">
      <c r="A632" s="96"/>
      <c r="B632" s="96"/>
      <c r="C632" s="96"/>
      <c r="D632" s="127"/>
      <c r="E632" s="172" t="s">
        <v>133</v>
      </c>
      <c r="F632" s="173"/>
      <c r="G632" s="174"/>
      <c r="H632" s="174"/>
      <c r="I632" s="174"/>
      <c r="J632" s="184">
        <f t="shared" si="3"/>
        <v>0</v>
      </c>
      <c r="K632" s="97"/>
      <c r="L632" s="97"/>
      <c r="M632" s="97"/>
    </row>
    <row r="633" spans="1:13" x14ac:dyDescent="0.25">
      <c r="A633" s="96"/>
      <c r="B633" s="96"/>
      <c r="C633" s="96"/>
      <c r="D633" s="127"/>
      <c r="E633" s="172" t="s">
        <v>134</v>
      </c>
      <c r="F633" s="173"/>
      <c r="G633" s="174"/>
      <c r="H633" s="174"/>
      <c r="I633" s="174"/>
      <c r="J633" s="184">
        <f t="shared" si="3"/>
        <v>0</v>
      </c>
      <c r="K633" s="97"/>
      <c r="L633" s="97"/>
      <c r="M633" s="97"/>
    </row>
    <row r="634" spans="1:13" x14ac:dyDescent="0.25">
      <c r="A634" s="96"/>
      <c r="B634" s="96"/>
      <c r="C634" s="96"/>
      <c r="D634" s="127"/>
      <c r="E634" s="172" t="s">
        <v>135</v>
      </c>
      <c r="F634" s="173"/>
      <c r="G634" s="174"/>
      <c r="H634" s="174"/>
      <c r="I634" s="174"/>
      <c r="J634" s="184">
        <f t="shared" si="3"/>
        <v>0</v>
      </c>
      <c r="K634" s="97"/>
      <c r="L634" s="97"/>
      <c r="M634" s="97"/>
    </row>
    <row r="635" spans="1:13" x14ac:dyDescent="0.25">
      <c r="A635" s="96"/>
      <c r="B635" s="96"/>
      <c r="C635" s="96"/>
      <c r="D635" s="127"/>
      <c r="E635" s="172" t="s">
        <v>136</v>
      </c>
      <c r="F635" s="173"/>
      <c r="G635" s="174"/>
      <c r="H635" s="174"/>
      <c r="I635" s="174"/>
      <c r="J635" s="184">
        <f t="shared" si="3"/>
        <v>0</v>
      </c>
      <c r="K635" s="97"/>
      <c r="L635" s="97"/>
      <c r="M635" s="97"/>
    </row>
    <row r="636" spans="1:13" x14ac:dyDescent="0.25">
      <c r="A636" s="96"/>
      <c r="B636" s="96"/>
      <c r="C636" s="96"/>
      <c r="D636" s="127"/>
      <c r="E636" s="172" t="s">
        <v>137</v>
      </c>
      <c r="F636" s="173"/>
      <c r="G636" s="174"/>
      <c r="H636" s="174"/>
      <c r="I636" s="174"/>
      <c r="J636" s="184">
        <f t="shared" si="3"/>
        <v>0</v>
      </c>
      <c r="K636" s="97"/>
      <c r="L636" s="97"/>
      <c r="M636" s="97"/>
    </row>
    <row r="637" spans="1:13" x14ac:dyDescent="0.25">
      <c r="A637" s="96"/>
      <c r="B637" s="96"/>
      <c r="C637" s="96"/>
      <c r="D637" s="127"/>
      <c r="E637" s="172" t="s">
        <v>138</v>
      </c>
      <c r="F637" s="173"/>
      <c r="G637" s="174"/>
      <c r="H637" s="174"/>
      <c r="I637" s="174"/>
      <c r="J637" s="184">
        <f t="shared" si="3"/>
        <v>0</v>
      </c>
      <c r="K637" s="97"/>
      <c r="L637" s="97"/>
      <c r="M637" s="97"/>
    </row>
    <row r="638" spans="1:13" x14ac:dyDescent="0.25">
      <c r="A638" s="96"/>
      <c r="B638" s="96"/>
      <c r="C638" s="96"/>
      <c r="D638" s="127"/>
      <c r="E638" s="172" t="s">
        <v>139</v>
      </c>
      <c r="F638" s="173"/>
      <c r="G638" s="174"/>
      <c r="H638" s="174"/>
      <c r="I638" s="174"/>
      <c r="J638" s="184">
        <f t="shared" si="3"/>
        <v>0</v>
      </c>
      <c r="K638" s="97"/>
      <c r="L638" s="97"/>
      <c r="M638" s="97"/>
    </row>
    <row r="639" spans="1:13" x14ac:dyDescent="0.25">
      <c r="A639" s="96"/>
      <c r="B639" s="96"/>
      <c r="C639" s="96"/>
      <c r="D639" s="127"/>
      <c r="E639" s="172" t="s">
        <v>140</v>
      </c>
      <c r="F639" s="173"/>
      <c r="G639" s="174"/>
      <c r="H639" s="174"/>
      <c r="I639" s="174"/>
      <c r="J639" s="184">
        <f t="shared" si="3"/>
        <v>0</v>
      </c>
      <c r="K639" s="97"/>
      <c r="L639" s="97"/>
      <c r="M639" s="97"/>
    </row>
    <row r="640" spans="1:13" x14ac:dyDescent="0.25">
      <c r="A640" s="96"/>
      <c r="B640" s="96"/>
      <c r="C640" s="96"/>
      <c r="D640" s="127"/>
      <c r="E640" s="172" t="s">
        <v>141</v>
      </c>
      <c r="F640" s="173"/>
      <c r="G640" s="174"/>
      <c r="H640" s="174"/>
      <c r="I640" s="174"/>
      <c r="J640" s="184">
        <f t="shared" si="3"/>
        <v>0</v>
      </c>
      <c r="K640" s="97"/>
      <c r="L640" s="97"/>
      <c r="M640" s="97"/>
    </row>
    <row r="641" spans="1:13" ht="0.95" customHeight="1" x14ac:dyDescent="0.25">
      <c r="A641" s="193"/>
      <c r="B641" s="193"/>
      <c r="C641" s="193"/>
      <c r="D641" s="194"/>
      <c r="E641" s="193"/>
      <c r="F641" s="193"/>
      <c r="G641" s="193"/>
      <c r="H641" s="193"/>
      <c r="I641" s="193"/>
      <c r="J641" s="193"/>
      <c r="K641" s="193"/>
      <c r="L641" s="193"/>
      <c r="M641" s="193"/>
    </row>
    <row r="642" spans="1:13" x14ac:dyDescent="0.25">
      <c r="A642" s="115" t="s">
        <v>311</v>
      </c>
      <c r="B642" s="93" t="s">
        <v>14</v>
      </c>
      <c r="C642" s="176" t="s">
        <v>151</v>
      </c>
      <c r="D642" s="153" t="s">
        <v>306</v>
      </c>
      <c r="E642" s="154"/>
      <c r="F642" s="154"/>
      <c r="G642" s="154"/>
      <c r="H642" s="154"/>
      <c r="I642" s="154"/>
      <c r="J642" s="155"/>
      <c r="K642" s="94">
        <f>SUM(J644:J660)</f>
        <v>8</v>
      </c>
      <c r="L642" s="112"/>
      <c r="M642" s="95">
        <f>+ROUND(TRUNC(K642,2)*TRUNC(L642,2),2)</f>
        <v>0</v>
      </c>
    </row>
    <row r="643" spans="1:13" ht="110.25" customHeight="1" x14ac:dyDescent="0.25">
      <c r="A643" s="8"/>
      <c r="B643" s="96"/>
      <c r="C643" s="96"/>
      <c r="D643" s="159" t="s">
        <v>307</v>
      </c>
      <c r="E643" s="160"/>
      <c r="F643" s="160"/>
      <c r="G643" s="160"/>
      <c r="H643" s="160"/>
      <c r="I643" s="160"/>
      <c r="J643" s="161"/>
      <c r="K643" s="97"/>
      <c r="L643" s="97"/>
      <c r="M643" s="97"/>
    </row>
    <row r="644" spans="1:13" x14ac:dyDescent="0.25">
      <c r="A644" s="96"/>
      <c r="B644" s="96"/>
      <c r="C644" s="96"/>
      <c r="D644" s="127"/>
      <c r="E644" s="172" t="s">
        <v>125</v>
      </c>
      <c r="F644" s="173"/>
      <c r="G644" s="174"/>
      <c r="H644" s="174"/>
      <c r="I644" s="174"/>
      <c r="J644" s="184">
        <f t="shared" ref="J644:J660" si="4">OR(F644&lt;&gt;0,G644&lt;&gt;0,H644&lt;&gt;0,I644&lt;&gt;0)*(F644 + (F644 = 0))*(G644 + (G644 = 0))*(H644 + (H644 = 0))*(I644 + (I644 = 0))</f>
        <v>0</v>
      </c>
      <c r="K644" s="97"/>
      <c r="L644" s="97"/>
      <c r="M644" s="97"/>
    </row>
    <row r="645" spans="1:13" x14ac:dyDescent="0.25">
      <c r="A645" s="96"/>
      <c r="B645" s="96"/>
      <c r="C645" s="96"/>
      <c r="D645" s="127"/>
      <c r="E645" s="172" t="s">
        <v>126</v>
      </c>
      <c r="F645" s="173"/>
      <c r="G645" s="174"/>
      <c r="H645" s="174"/>
      <c r="I645" s="174"/>
      <c r="J645" s="184">
        <f t="shared" si="4"/>
        <v>0</v>
      </c>
      <c r="K645" s="97"/>
      <c r="L645" s="97"/>
      <c r="M645" s="97"/>
    </row>
    <row r="646" spans="1:13" x14ac:dyDescent="0.25">
      <c r="A646" s="96"/>
      <c r="B646" s="96"/>
      <c r="C646" s="96"/>
      <c r="D646" s="127"/>
      <c r="E646" s="172" t="s">
        <v>127</v>
      </c>
      <c r="F646" s="173"/>
      <c r="G646" s="174"/>
      <c r="H646" s="174"/>
      <c r="I646" s="174"/>
      <c r="J646" s="184">
        <f t="shared" si="4"/>
        <v>0</v>
      </c>
      <c r="K646" s="97"/>
      <c r="L646" s="97"/>
      <c r="M646" s="97"/>
    </row>
    <row r="647" spans="1:13" x14ac:dyDescent="0.25">
      <c r="A647" s="96"/>
      <c r="B647" s="96"/>
      <c r="C647" s="96"/>
      <c r="D647" s="127"/>
      <c r="E647" s="172" t="s">
        <v>128</v>
      </c>
      <c r="F647" s="173"/>
      <c r="G647" s="174"/>
      <c r="H647" s="174"/>
      <c r="I647" s="174"/>
      <c r="J647" s="184">
        <f t="shared" si="4"/>
        <v>0</v>
      </c>
      <c r="K647" s="97"/>
      <c r="L647" s="97"/>
      <c r="M647" s="97"/>
    </row>
    <row r="648" spans="1:13" x14ac:dyDescent="0.25">
      <c r="A648" s="96"/>
      <c r="B648" s="96"/>
      <c r="C648" s="96"/>
      <c r="D648" s="127"/>
      <c r="E648" s="172" t="s">
        <v>129</v>
      </c>
      <c r="F648" s="173"/>
      <c r="G648" s="174"/>
      <c r="H648" s="174"/>
      <c r="I648" s="174"/>
      <c r="J648" s="184">
        <f t="shared" si="4"/>
        <v>0</v>
      </c>
      <c r="K648" s="97"/>
      <c r="L648" s="97"/>
      <c r="M648" s="97"/>
    </row>
    <row r="649" spans="1:13" x14ac:dyDescent="0.25">
      <c r="A649" s="96"/>
      <c r="B649" s="96"/>
      <c r="C649" s="96"/>
      <c r="D649" s="127"/>
      <c r="E649" s="172" t="s">
        <v>130</v>
      </c>
      <c r="F649" s="173"/>
      <c r="G649" s="174"/>
      <c r="H649" s="174"/>
      <c r="I649" s="174"/>
      <c r="J649" s="184">
        <f t="shared" si="4"/>
        <v>0</v>
      </c>
      <c r="K649" s="97"/>
      <c r="L649" s="97"/>
      <c r="M649" s="97"/>
    </row>
    <row r="650" spans="1:13" x14ac:dyDescent="0.25">
      <c r="A650" s="96"/>
      <c r="B650" s="96"/>
      <c r="C650" s="96"/>
      <c r="D650" s="127"/>
      <c r="E650" s="172" t="s">
        <v>131</v>
      </c>
      <c r="F650" s="173"/>
      <c r="G650" s="174"/>
      <c r="H650" s="174"/>
      <c r="I650" s="174"/>
      <c r="J650" s="184">
        <f t="shared" si="4"/>
        <v>0</v>
      </c>
      <c r="K650" s="97"/>
      <c r="L650" s="97"/>
      <c r="M650" s="97"/>
    </row>
    <row r="651" spans="1:13" x14ac:dyDescent="0.25">
      <c r="A651" s="96"/>
      <c r="B651" s="96"/>
      <c r="C651" s="96"/>
      <c r="D651" s="127"/>
      <c r="E651" s="172" t="s">
        <v>132</v>
      </c>
      <c r="F651" s="173"/>
      <c r="G651" s="174"/>
      <c r="H651" s="174"/>
      <c r="I651" s="174"/>
      <c r="J651" s="184">
        <f t="shared" si="4"/>
        <v>0</v>
      </c>
      <c r="K651" s="97"/>
      <c r="L651" s="97"/>
      <c r="M651" s="97"/>
    </row>
    <row r="652" spans="1:13" x14ac:dyDescent="0.25">
      <c r="A652" s="96"/>
      <c r="B652" s="96"/>
      <c r="C652" s="96"/>
      <c r="D652" s="127"/>
      <c r="E652" s="172" t="s">
        <v>133</v>
      </c>
      <c r="F652" s="173">
        <v>1</v>
      </c>
      <c r="G652" s="174">
        <v>0</v>
      </c>
      <c r="H652" s="174">
        <v>0</v>
      </c>
      <c r="I652" s="174">
        <v>0</v>
      </c>
      <c r="J652" s="184">
        <f t="shared" si="4"/>
        <v>1</v>
      </c>
      <c r="K652" s="97"/>
      <c r="L652" s="97"/>
      <c r="M652" s="97"/>
    </row>
    <row r="653" spans="1:13" x14ac:dyDescent="0.25">
      <c r="A653" s="96"/>
      <c r="B653" s="96"/>
      <c r="C653" s="96"/>
      <c r="D653" s="127"/>
      <c r="E653" s="172" t="s">
        <v>134</v>
      </c>
      <c r="F653" s="173">
        <v>1</v>
      </c>
      <c r="G653" s="174">
        <v>0</v>
      </c>
      <c r="H653" s="174">
        <v>0</v>
      </c>
      <c r="I653" s="174">
        <v>0</v>
      </c>
      <c r="J653" s="184">
        <f t="shared" si="4"/>
        <v>1</v>
      </c>
      <c r="K653" s="97"/>
      <c r="L653" s="97"/>
      <c r="M653" s="97"/>
    </row>
    <row r="654" spans="1:13" x14ac:dyDescent="0.25">
      <c r="A654" s="96"/>
      <c r="B654" s="96"/>
      <c r="C654" s="96"/>
      <c r="D654" s="127"/>
      <c r="E654" s="172" t="s">
        <v>135</v>
      </c>
      <c r="F654" s="173">
        <v>1</v>
      </c>
      <c r="G654" s="174">
        <v>0</v>
      </c>
      <c r="H654" s="174">
        <v>0</v>
      </c>
      <c r="I654" s="174">
        <v>0</v>
      </c>
      <c r="J654" s="184">
        <f t="shared" si="4"/>
        <v>1</v>
      </c>
      <c r="K654" s="97"/>
      <c r="L654" s="97"/>
      <c r="M654" s="97"/>
    </row>
    <row r="655" spans="1:13" x14ac:dyDescent="0.25">
      <c r="A655" s="96"/>
      <c r="B655" s="96"/>
      <c r="C655" s="96"/>
      <c r="D655" s="127"/>
      <c r="E655" s="172" t="s">
        <v>136</v>
      </c>
      <c r="F655" s="173">
        <v>1</v>
      </c>
      <c r="G655" s="174">
        <v>0</v>
      </c>
      <c r="H655" s="174">
        <v>0</v>
      </c>
      <c r="I655" s="174">
        <v>0</v>
      </c>
      <c r="J655" s="184">
        <f t="shared" si="4"/>
        <v>1</v>
      </c>
      <c r="K655" s="97"/>
      <c r="L655" s="97"/>
      <c r="M655" s="97"/>
    </row>
    <row r="656" spans="1:13" x14ac:dyDescent="0.25">
      <c r="A656" s="96"/>
      <c r="B656" s="96"/>
      <c r="C656" s="96"/>
      <c r="D656" s="127"/>
      <c r="E656" s="172" t="s">
        <v>137</v>
      </c>
      <c r="F656" s="173"/>
      <c r="G656" s="174"/>
      <c r="H656" s="174"/>
      <c r="I656" s="174"/>
      <c r="J656" s="184">
        <f t="shared" si="4"/>
        <v>0</v>
      </c>
      <c r="K656" s="97"/>
      <c r="L656" s="97"/>
      <c r="M656" s="97"/>
    </row>
    <row r="657" spans="1:13" x14ac:dyDescent="0.25">
      <c r="A657" s="96"/>
      <c r="B657" s="96"/>
      <c r="C657" s="96"/>
      <c r="D657" s="127"/>
      <c r="E657" s="172" t="s">
        <v>138</v>
      </c>
      <c r="F657" s="173">
        <v>1</v>
      </c>
      <c r="G657" s="174">
        <v>0</v>
      </c>
      <c r="H657" s="174">
        <v>0</v>
      </c>
      <c r="I657" s="174">
        <v>0</v>
      </c>
      <c r="J657" s="184">
        <f t="shared" si="4"/>
        <v>1</v>
      </c>
      <c r="K657" s="97"/>
      <c r="L657" s="97"/>
      <c r="M657" s="97"/>
    </row>
    <row r="658" spans="1:13" x14ac:dyDescent="0.25">
      <c r="A658" s="96"/>
      <c r="B658" s="96"/>
      <c r="C658" s="96"/>
      <c r="D658" s="127"/>
      <c r="E658" s="172" t="s">
        <v>139</v>
      </c>
      <c r="F658" s="173">
        <v>1</v>
      </c>
      <c r="G658" s="174">
        <v>0</v>
      </c>
      <c r="H658" s="174">
        <v>0</v>
      </c>
      <c r="I658" s="174">
        <v>0</v>
      </c>
      <c r="J658" s="184">
        <f t="shared" si="4"/>
        <v>1</v>
      </c>
      <c r="K658" s="97"/>
      <c r="L658" s="97"/>
      <c r="M658" s="97"/>
    </row>
    <row r="659" spans="1:13" x14ac:dyDescent="0.25">
      <c r="A659" s="96"/>
      <c r="B659" s="96"/>
      <c r="C659" s="96"/>
      <c r="D659" s="127"/>
      <c r="E659" s="172" t="s">
        <v>140</v>
      </c>
      <c r="F659" s="173">
        <v>1</v>
      </c>
      <c r="G659" s="174">
        <v>0</v>
      </c>
      <c r="H659" s="174">
        <v>0</v>
      </c>
      <c r="I659" s="174">
        <v>0</v>
      </c>
      <c r="J659" s="184">
        <f t="shared" si="4"/>
        <v>1</v>
      </c>
      <c r="K659" s="97"/>
      <c r="L659" s="97"/>
      <c r="M659" s="97"/>
    </row>
    <row r="660" spans="1:13" x14ac:dyDescent="0.25">
      <c r="A660" s="105"/>
      <c r="B660" s="105"/>
      <c r="C660" s="105"/>
      <c r="D660" s="128"/>
      <c r="E660" s="177" t="s">
        <v>141</v>
      </c>
      <c r="F660" s="178">
        <v>1</v>
      </c>
      <c r="G660" s="179">
        <v>0</v>
      </c>
      <c r="H660" s="179">
        <v>0</v>
      </c>
      <c r="I660" s="179">
        <v>0</v>
      </c>
      <c r="J660" s="185">
        <f t="shared" si="4"/>
        <v>1</v>
      </c>
      <c r="K660" s="99"/>
      <c r="L660" s="99"/>
      <c r="M660" s="99"/>
    </row>
    <row r="661" spans="1:13" ht="0.95" customHeight="1" x14ac:dyDescent="0.25">
      <c r="A661" s="193"/>
      <c r="B661" s="193"/>
      <c r="C661" s="193"/>
      <c r="D661" s="194"/>
      <c r="E661" s="193"/>
      <c r="F661" s="193"/>
      <c r="G661" s="193"/>
      <c r="H661" s="193"/>
      <c r="I661" s="193"/>
      <c r="J661" s="193"/>
      <c r="K661" s="193"/>
      <c r="L661" s="193"/>
      <c r="M661" s="193"/>
    </row>
    <row r="662" spans="1:13" x14ac:dyDescent="0.25">
      <c r="A662" s="115" t="s">
        <v>312</v>
      </c>
      <c r="B662" s="93" t="s">
        <v>14</v>
      </c>
      <c r="C662" s="176" t="s">
        <v>151</v>
      </c>
      <c r="D662" s="153" t="s">
        <v>301</v>
      </c>
      <c r="E662" s="154"/>
      <c r="F662" s="154"/>
      <c r="G662" s="154"/>
      <c r="H662" s="154"/>
      <c r="I662" s="154"/>
      <c r="J662" s="155"/>
      <c r="K662" s="94">
        <v>1</v>
      </c>
      <c r="L662" s="112"/>
      <c r="M662" s="95">
        <f>ROUND(K662*L662,2)</f>
        <v>0</v>
      </c>
    </row>
    <row r="663" spans="1:13" ht="110.25" customHeight="1" x14ac:dyDescent="0.25">
      <c r="A663" s="116"/>
      <c r="B663" s="105"/>
      <c r="C663" s="105"/>
      <c r="D663" s="156" t="s">
        <v>308</v>
      </c>
      <c r="E663" s="157"/>
      <c r="F663" s="157"/>
      <c r="G663" s="157"/>
      <c r="H663" s="157"/>
      <c r="I663" s="157"/>
      <c r="J663" s="158"/>
      <c r="K663" s="99"/>
      <c r="L663" s="99"/>
      <c r="M663" s="99"/>
    </row>
    <row r="664" spans="1:13" x14ac:dyDescent="0.25">
      <c r="A664" s="182" t="s">
        <v>313</v>
      </c>
      <c r="B664" s="183"/>
      <c r="C664" s="183"/>
      <c r="D664" s="183"/>
      <c r="E664" s="183"/>
      <c r="F664" s="183"/>
      <c r="G664" s="183"/>
      <c r="H664" s="183"/>
      <c r="I664" s="183"/>
      <c r="J664" s="183"/>
      <c r="K664" s="183"/>
      <c r="L664" s="183"/>
      <c r="M664" s="2">
        <f>SUM(M602+M622+M642+M662)</f>
        <v>0</v>
      </c>
    </row>
    <row r="665" spans="1:13" x14ac:dyDescent="0.25">
      <c r="A665" s="89" t="s">
        <v>314</v>
      </c>
      <c r="B665" s="90" t="s">
        <v>12</v>
      </c>
      <c r="C665" s="89"/>
      <c r="D665" s="150" t="s">
        <v>315</v>
      </c>
      <c r="E665" s="151"/>
      <c r="F665" s="151"/>
      <c r="G665" s="151"/>
      <c r="H665" s="151"/>
      <c r="I665" s="151"/>
      <c r="J665" s="152"/>
      <c r="K665" s="91"/>
      <c r="L665" s="92"/>
      <c r="M665" s="92"/>
    </row>
    <row r="666" spans="1:13" x14ac:dyDescent="0.25">
      <c r="A666" s="115" t="s">
        <v>318</v>
      </c>
      <c r="B666" s="93" t="s">
        <v>14</v>
      </c>
      <c r="C666" s="176" t="s">
        <v>162</v>
      </c>
      <c r="D666" s="153" t="s">
        <v>316</v>
      </c>
      <c r="E666" s="154"/>
      <c r="F666" s="154"/>
      <c r="G666" s="154"/>
      <c r="H666" s="154"/>
      <c r="I666" s="154"/>
      <c r="J666" s="155"/>
      <c r="K666" s="94">
        <v>1</v>
      </c>
      <c r="L666" s="112"/>
      <c r="M666" s="95">
        <f>ROUND(K666*L666,2)</f>
        <v>0</v>
      </c>
    </row>
    <row r="667" spans="1:13" ht="141" customHeight="1" x14ac:dyDescent="0.25">
      <c r="A667" s="116"/>
      <c r="B667" s="105"/>
      <c r="C667" s="105"/>
      <c r="D667" s="156" t="s">
        <v>317</v>
      </c>
      <c r="E667" s="157"/>
      <c r="F667" s="157"/>
      <c r="G667" s="157"/>
      <c r="H667" s="157"/>
      <c r="I667" s="157"/>
      <c r="J667" s="158"/>
      <c r="K667" s="99"/>
      <c r="L667" s="99"/>
      <c r="M667" s="99"/>
    </row>
    <row r="668" spans="1:13" x14ac:dyDescent="0.25">
      <c r="A668" s="182" t="s">
        <v>319</v>
      </c>
      <c r="B668" s="183"/>
      <c r="C668" s="183"/>
      <c r="D668" s="183"/>
      <c r="E668" s="183"/>
      <c r="F668" s="183"/>
      <c r="G668" s="183"/>
      <c r="H668" s="183"/>
      <c r="I668" s="183"/>
      <c r="J668" s="183"/>
      <c r="K668" s="183"/>
      <c r="L668" s="183"/>
      <c r="M668" s="2">
        <f>M666</f>
        <v>0</v>
      </c>
    </row>
    <row r="669" spans="1:13" x14ac:dyDescent="0.25">
      <c r="A669" s="89" t="s">
        <v>20</v>
      </c>
      <c r="B669" s="90" t="s">
        <v>12</v>
      </c>
      <c r="C669" s="89"/>
      <c r="D669" s="150" t="s">
        <v>21</v>
      </c>
      <c r="E669" s="151"/>
      <c r="F669" s="151"/>
      <c r="G669" s="151"/>
      <c r="H669" s="151"/>
      <c r="I669" s="151"/>
      <c r="J669" s="152"/>
      <c r="K669" s="91"/>
      <c r="L669" s="92"/>
      <c r="M669" s="92"/>
    </row>
    <row r="670" spans="1:13" x14ac:dyDescent="0.25">
      <c r="A670" s="115" t="s">
        <v>45</v>
      </c>
      <c r="B670" s="93" t="s">
        <v>14</v>
      </c>
      <c r="C670" s="176" t="s">
        <v>162</v>
      </c>
      <c r="D670" s="153" t="s">
        <v>21</v>
      </c>
      <c r="E670" s="154"/>
      <c r="F670" s="154"/>
      <c r="G670" s="154"/>
      <c r="H670" s="154"/>
      <c r="I670" s="154"/>
      <c r="J670" s="155"/>
      <c r="K670" s="94">
        <v>1</v>
      </c>
      <c r="L670" s="112"/>
      <c r="M670" s="95">
        <f>ROUND(K670*L670,2)</f>
        <v>0</v>
      </c>
    </row>
    <row r="671" spans="1:13" ht="141" customHeight="1" x14ac:dyDescent="0.25">
      <c r="A671" s="116"/>
      <c r="B671" s="105"/>
      <c r="C671" s="105"/>
      <c r="D671" s="156" t="s">
        <v>320</v>
      </c>
      <c r="E671" s="157"/>
      <c r="F671" s="157"/>
      <c r="G671" s="157"/>
      <c r="H671" s="157"/>
      <c r="I671" s="157"/>
      <c r="J671" s="158"/>
      <c r="K671" s="99"/>
      <c r="L671" s="99"/>
      <c r="M671" s="99"/>
    </row>
    <row r="672" spans="1:13" x14ac:dyDescent="0.25">
      <c r="A672" s="182" t="s">
        <v>321</v>
      </c>
      <c r="B672" s="183"/>
      <c r="C672" s="183"/>
      <c r="D672" s="183"/>
      <c r="E672" s="183"/>
      <c r="F672" s="183"/>
      <c r="G672" s="183"/>
      <c r="H672" s="183"/>
      <c r="I672" s="183"/>
      <c r="J672" s="183"/>
      <c r="K672" s="183"/>
      <c r="L672" s="183"/>
      <c r="M672" s="2">
        <f>M670</f>
        <v>0</v>
      </c>
    </row>
    <row r="673" spans="1:13" x14ac:dyDescent="0.25">
      <c r="A673" s="110"/>
      <c r="B673" s="106"/>
      <c r="C673" s="107" t="s">
        <v>74</v>
      </c>
      <c r="D673" s="106"/>
      <c r="E673" s="101"/>
      <c r="F673" s="102"/>
      <c r="G673" s="103"/>
      <c r="H673" s="103"/>
      <c r="I673" s="103"/>
      <c r="J673" s="108" t="s">
        <v>75</v>
      </c>
      <c r="K673" s="78"/>
      <c r="L673" s="109"/>
      <c r="M673" s="2">
        <f>SUM(M251+M428+M509+M578+M600+M664+M668+M672)</f>
        <v>18126.46</v>
      </c>
    </row>
    <row r="674" spans="1:13" x14ac:dyDescent="0.25">
      <c r="A674" s="117"/>
      <c r="B674" s="100"/>
      <c r="C674" s="100"/>
      <c r="D674" s="100"/>
      <c r="E674" s="110"/>
      <c r="F674" s="146" t="s">
        <v>76</v>
      </c>
      <c r="G674" s="146"/>
      <c r="H674" s="146"/>
      <c r="I674" s="146"/>
      <c r="J674" s="147"/>
      <c r="K674" s="26" t="str">
        <f>+IF(AND($M$673&gt;0,LEN(M674)&lt;=0,LEN(L674)&lt;=0),"13 %",IF(AND($M$673&gt;0,M674&gt;0,LEN(L674)&lt;=0),+(M674/$M$673),""))</f>
        <v>13 %</v>
      </c>
      <c r="L674" s="27"/>
      <c r="M674" s="1"/>
    </row>
    <row r="675" spans="1:13" x14ac:dyDescent="0.25">
      <c r="A675" s="117"/>
      <c r="B675" s="100"/>
      <c r="C675" s="100"/>
      <c r="D675" s="100"/>
      <c r="F675" s="148" t="s">
        <v>77</v>
      </c>
      <c r="G675" s="148"/>
      <c r="H675" s="148"/>
      <c r="I675" s="148"/>
      <c r="J675" s="149"/>
      <c r="K675" s="28" t="str">
        <f>+IF(AND($M$673&gt;0,LEN(M675)&lt;=0,LEN(M675)&lt;=0)," 6 %",IF(AND($M$673&gt;0,M675&gt;0,LEN(L675)&lt;=0),+(M675/$M$673),""))</f>
        <v xml:space="preserve"> 6 %</v>
      </c>
      <c r="L675" s="29"/>
      <c r="M675" s="1"/>
    </row>
    <row r="676" spans="1:13" ht="30.75" customHeight="1" x14ac:dyDescent="0.25">
      <c r="A676" s="117"/>
      <c r="B676" s="100"/>
      <c r="C676" s="100"/>
      <c r="D676" s="100"/>
      <c r="E676" s="110"/>
      <c r="F676" s="146" t="s">
        <v>46</v>
      </c>
      <c r="G676" s="146"/>
      <c r="H676" s="146"/>
      <c r="I676" s="146"/>
      <c r="J676" s="147"/>
      <c r="K676" s="30"/>
      <c r="L676" s="31"/>
      <c r="M676" s="32" t="str">
        <f>IF(COUNTA(L7:L670)&lt;56,"hay partidas sin ofertar",IF(ABS(L674)+ABS(L675)&gt;0,M673,IF(ROUND(SUM(M673:M675),2)=M673+M674+M675,SUM(M673:M675),"revisar G.G.-B.I. ofertados")))</f>
        <v>hay partidas sin ofertar</v>
      </c>
    </row>
    <row r="678" spans="1:13" ht="15" customHeight="1" x14ac:dyDescent="0.25"/>
    <row r="679" spans="1:13" ht="67.5" customHeight="1" x14ac:dyDescent="0.25">
      <c r="A679" s="142" t="s">
        <v>324</v>
      </c>
      <c r="B679" s="142"/>
      <c r="C679" s="142"/>
      <c r="D679" s="142"/>
      <c r="E679" s="142"/>
      <c r="F679" s="142"/>
      <c r="G679" s="142"/>
      <c r="H679" s="142"/>
      <c r="I679" s="142"/>
      <c r="J679" s="142"/>
      <c r="K679" s="142"/>
      <c r="L679" s="142"/>
      <c r="M679" s="142"/>
    </row>
    <row r="680" spans="1:13" ht="15" customHeight="1" x14ac:dyDescent="0.25">
      <c r="A680" s="142" t="s">
        <v>78</v>
      </c>
      <c r="B680" s="142"/>
      <c r="C680" s="142"/>
      <c r="D680" s="142"/>
      <c r="E680" s="142"/>
      <c r="F680" s="142"/>
      <c r="G680" s="142"/>
      <c r="H680" s="142"/>
      <c r="I680" s="142"/>
      <c r="J680" s="142"/>
      <c r="K680" s="142"/>
      <c r="L680" s="142"/>
      <c r="M680" s="142"/>
    </row>
    <row r="681" spans="1:13" ht="15" customHeight="1" x14ac:dyDescent="0.25">
      <c r="A681" s="143" t="s">
        <v>79</v>
      </c>
      <c r="B681" s="143"/>
      <c r="C681" s="143"/>
      <c r="D681" s="143"/>
      <c r="E681" s="143"/>
      <c r="F681" s="143"/>
      <c r="G681" s="143"/>
      <c r="H681" s="143"/>
      <c r="I681" s="143"/>
      <c r="J681" s="143"/>
      <c r="K681" s="143"/>
      <c r="L681" s="143"/>
      <c r="M681" s="143"/>
    </row>
    <row r="682" spans="1:13" x14ac:dyDescent="0.25">
      <c r="A682" s="129"/>
      <c r="B682" s="129"/>
      <c r="C682" s="129"/>
      <c r="D682" s="129"/>
      <c r="E682" s="129"/>
      <c r="F682" s="129"/>
      <c r="G682" s="129"/>
      <c r="H682" s="129"/>
      <c r="I682" s="129"/>
      <c r="J682" s="129"/>
      <c r="K682" s="129"/>
      <c r="L682" s="129"/>
      <c r="M682" s="4"/>
    </row>
    <row r="683" spans="1:13" x14ac:dyDescent="0.25">
      <c r="F683" s="4"/>
      <c r="G683" s="4"/>
      <c r="H683" s="33"/>
      <c r="I683" s="4"/>
      <c r="M683" s="4"/>
    </row>
    <row r="684" spans="1:13" x14ac:dyDescent="0.25">
      <c r="F684" s="4"/>
      <c r="G684" s="4"/>
      <c r="H684" s="33"/>
      <c r="I684" s="4"/>
      <c r="M684" s="4"/>
    </row>
    <row r="685" spans="1:13" x14ac:dyDescent="0.25">
      <c r="F685" s="4"/>
      <c r="G685" s="4"/>
      <c r="H685" s="33"/>
      <c r="I685" s="4"/>
      <c r="M685" s="4"/>
    </row>
    <row r="686" spans="1:13" x14ac:dyDescent="0.25">
      <c r="A686" s="5" t="s">
        <v>47</v>
      </c>
      <c r="B686" s="145"/>
      <c r="C686" s="145"/>
      <c r="D686" s="145"/>
      <c r="E686" s="145"/>
      <c r="F686" s="145"/>
      <c r="G686" s="145"/>
      <c r="H686" s="145"/>
      <c r="I686" s="145"/>
      <c r="J686" s="145"/>
      <c r="L686" s="7"/>
      <c r="M686" s="4"/>
    </row>
    <row r="687" spans="1:13" x14ac:dyDescent="0.25">
      <c r="F687" s="4"/>
      <c r="G687" s="4"/>
      <c r="H687" s="4"/>
      <c r="I687" s="4"/>
      <c r="J687" s="12"/>
      <c r="K687" s="4"/>
      <c r="L687" s="4"/>
      <c r="M687" s="4"/>
    </row>
    <row r="688" spans="1:13" x14ac:dyDescent="0.25">
      <c r="F688" s="4"/>
      <c r="G688" s="4"/>
      <c r="H688" s="4"/>
      <c r="I688" s="4"/>
      <c r="J688" s="4"/>
      <c r="K688" s="4"/>
      <c r="L688" s="4"/>
      <c r="M688" s="4"/>
    </row>
    <row r="689" spans="1:13" ht="37.5" customHeight="1" x14ac:dyDescent="0.25">
      <c r="A689" s="144" t="s">
        <v>48</v>
      </c>
      <c r="B689" s="144"/>
      <c r="C689" s="144"/>
      <c r="D689" s="144"/>
      <c r="E689" s="144"/>
      <c r="F689" s="144"/>
      <c r="G689" s="144"/>
      <c r="H689" s="144"/>
      <c r="I689" s="144"/>
      <c r="J689" s="144"/>
      <c r="K689" s="144"/>
      <c r="L689" s="144"/>
      <c r="M689" s="144"/>
    </row>
  </sheetData>
  <sheetProtection algorithmName="SHA-512" hashValue="u2ylMsXoXa0ttSaVe3gc48PgPj+TAA1gMW46OAKmwsaQkz4Bxl/ep9g4d3ZO+dYJiPRoQJ4wCtrSYzxL368b7Q==" saltValue="oirWacObrAee+ls6hr8C5A==" spinCount="100000" sheet="1" objects="1" scenarios="1" selectLockedCells="1" autoFilter="0"/>
  <autoFilter ref="A6:M644" xr:uid="{CAEC0D48-8D83-4EC5-BAE6-02851DB3F123}"/>
  <mergeCells count="138">
    <mergeCell ref="D103:J103"/>
    <mergeCell ref="D104:J104"/>
    <mergeCell ref="D65:J65"/>
    <mergeCell ref="D66:J66"/>
    <mergeCell ref="D84:J84"/>
    <mergeCell ref="D85:J85"/>
    <mergeCell ref="D109:J109"/>
    <mergeCell ref="D472:J472"/>
    <mergeCell ref="D490:J490"/>
    <mergeCell ref="D110:J110"/>
    <mergeCell ref="D252:J252"/>
    <mergeCell ref="D128:J128"/>
    <mergeCell ref="D129:J129"/>
    <mergeCell ref="D147:J147"/>
    <mergeCell ref="D148:J148"/>
    <mergeCell ref="D166:J166"/>
    <mergeCell ref="D167:J167"/>
    <mergeCell ref="D185:J185"/>
    <mergeCell ref="D186:J186"/>
    <mergeCell ref="D204:J204"/>
    <mergeCell ref="A251:L251"/>
    <mergeCell ref="D205:J205"/>
    <mergeCell ref="D247:J247"/>
    <mergeCell ref="D223:J223"/>
    <mergeCell ref="A509:L509"/>
    <mergeCell ref="D253:J253"/>
    <mergeCell ref="D254:J254"/>
    <mergeCell ref="D291:J291"/>
    <mergeCell ref="D292:J292"/>
    <mergeCell ref="D295:J295"/>
    <mergeCell ref="D296:J296"/>
    <mergeCell ref="D314:J314"/>
    <mergeCell ref="D315:J315"/>
    <mergeCell ref="D333:J333"/>
    <mergeCell ref="D404:J404"/>
    <mergeCell ref="D405:J405"/>
    <mergeCell ref="D423:J423"/>
    <mergeCell ref="D430:J430"/>
    <mergeCell ref="D431:J431"/>
    <mergeCell ref="D449:J449"/>
    <mergeCell ref="D272:J272"/>
    <mergeCell ref="D273:J273"/>
    <mergeCell ref="A1:M1"/>
    <mergeCell ref="A2:M2"/>
    <mergeCell ref="D7:J7"/>
    <mergeCell ref="D27:J27"/>
    <mergeCell ref="D8:J8"/>
    <mergeCell ref="D9:J9"/>
    <mergeCell ref="D28:J28"/>
    <mergeCell ref="D46:J46"/>
    <mergeCell ref="D47:J47"/>
    <mergeCell ref="D224:J224"/>
    <mergeCell ref="D242:J242"/>
    <mergeCell ref="D243:J243"/>
    <mergeCell ref="D246:J246"/>
    <mergeCell ref="D510:J510"/>
    <mergeCell ref="D511:J511"/>
    <mergeCell ref="D512:J512"/>
    <mergeCell ref="D515:J515"/>
    <mergeCell ref="D516:J516"/>
    <mergeCell ref="D424:J424"/>
    <mergeCell ref="A428:L428"/>
    <mergeCell ref="D429:J429"/>
    <mergeCell ref="D334:J334"/>
    <mergeCell ref="D353:J353"/>
    <mergeCell ref="D354:J354"/>
    <mergeCell ref="D361:J361"/>
    <mergeCell ref="D362:J362"/>
    <mergeCell ref="D366:J366"/>
    <mergeCell ref="D367:J367"/>
    <mergeCell ref="D385:J385"/>
    <mergeCell ref="D386:J386"/>
    <mergeCell ref="D450:J450"/>
    <mergeCell ref="D471:J471"/>
    <mergeCell ref="D491:J491"/>
    <mergeCell ref="D545:J545"/>
    <mergeCell ref="D548:J548"/>
    <mergeCell ref="D549:J549"/>
    <mergeCell ref="D558:J558"/>
    <mergeCell ref="D559:J559"/>
    <mergeCell ref="D519:J519"/>
    <mergeCell ref="D520:J520"/>
    <mergeCell ref="D525:J525"/>
    <mergeCell ref="D526:J526"/>
    <mergeCell ref="D544:J544"/>
    <mergeCell ref="D565:J565"/>
    <mergeCell ref="D569:J569"/>
    <mergeCell ref="D570:J570"/>
    <mergeCell ref="D571:J571"/>
    <mergeCell ref="D572:J572"/>
    <mergeCell ref="D560:J560"/>
    <mergeCell ref="D561:J561"/>
    <mergeCell ref="D562:J562"/>
    <mergeCell ref="D563:J563"/>
    <mergeCell ref="D564:J564"/>
    <mergeCell ref="D581:J581"/>
    <mergeCell ref="D584:J584"/>
    <mergeCell ref="D585:J585"/>
    <mergeCell ref="D588:J588"/>
    <mergeCell ref="D589:J589"/>
    <mergeCell ref="D575:J575"/>
    <mergeCell ref="D576:J576"/>
    <mergeCell ref="D579:J579"/>
    <mergeCell ref="A578:L578"/>
    <mergeCell ref="D580:J580"/>
    <mergeCell ref="D599:J599"/>
    <mergeCell ref="A600:L600"/>
    <mergeCell ref="D601:J601"/>
    <mergeCell ref="D602:J602"/>
    <mergeCell ref="D603:J603"/>
    <mergeCell ref="D591:J591"/>
    <mergeCell ref="D592:J592"/>
    <mergeCell ref="D594:J594"/>
    <mergeCell ref="D595:J595"/>
    <mergeCell ref="D598:J598"/>
    <mergeCell ref="D663:J663"/>
    <mergeCell ref="A664:L664"/>
    <mergeCell ref="D665:J665"/>
    <mergeCell ref="D666:J666"/>
    <mergeCell ref="D667:J667"/>
    <mergeCell ref="D622:J622"/>
    <mergeCell ref="D623:J623"/>
    <mergeCell ref="D642:J642"/>
    <mergeCell ref="D643:J643"/>
    <mergeCell ref="D662:J662"/>
    <mergeCell ref="A679:M679"/>
    <mergeCell ref="A680:M680"/>
    <mergeCell ref="A681:M681"/>
    <mergeCell ref="A689:M689"/>
    <mergeCell ref="B686:J686"/>
    <mergeCell ref="F674:J674"/>
    <mergeCell ref="F675:J675"/>
    <mergeCell ref="F676:J676"/>
    <mergeCell ref="A668:L668"/>
    <mergeCell ref="D669:J669"/>
    <mergeCell ref="D670:J670"/>
    <mergeCell ref="D671:J671"/>
    <mergeCell ref="A672:L672"/>
  </mergeCells>
  <dataValidations count="1">
    <dataValidation type="list" allowBlank="1" showInputMessage="1" showErrorMessage="1" sqref="B430:B508 B511:B577 B580:B599 B602:B663 B666:B667" xr:uid="{C64C4651-8B0D-400B-854B-5AFE87768AAD}">
      <formula1>"Capítulo,Partida,Mano de obra,Maquinaria,Material,Otros,Tarea,"</formula1>
    </dataValidation>
  </dataValidations>
  <printOptions horizontalCentered="1"/>
  <pageMargins left="0.70866141732283472" right="0.51181102362204722" top="0.55118110236220474" bottom="0.55118110236220474" header="0.31496062992125984" footer="0.31496062992125984"/>
  <pageSetup paperSize="9" scale="44" fitToHeight="100" orientation="portrait" r:id="rId1"/>
  <headerFooter>
    <oddFooter>&amp;R &amp;P / &amp;N</oddFooter>
  </headerFooter>
  <ignoredErrors>
    <ignoredError sqref="K10:N10 B8 M8:N8 M27:N27 A7:C7 F7:N7 F8:J8 A9:C9 F9:N9 B27 A10:C10 K28:N28 A28:C28 A429 A252 A510 A579 A665"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38242A-1BB9-4771-8A24-5A9A5842BCC1}">
  <dimension ref="A3:O79"/>
  <sheetViews>
    <sheetView workbookViewId="0">
      <selection activeCell="G20" sqref="G20"/>
    </sheetView>
  </sheetViews>
  <sheetFormatPr baseColWidth="10" defaultRowHeight="15" x14ac:dyDescent="0.25"/>
  <cols>
    <col min="1" max="1" width="11.42578125" style="4"/>
    <col min="2" max="2" width="8.7109375" style="4" customWidth="1"/>
    <col min="3" max="3" width="5.7109375" style="4" customWidth="1"/>
    <col min="4" max="4" width="20.7109375" style="4" customWidth="1"/>
    <col min="5" max="5" width="14.85546875" style="4" customWidth="1"/>
    <col min="6" max="6" width="11.42578125" style="4"/>
    <col min="7" max="7" width="15.7109375" style="4" customWidth="1"/>
    <col min="8" max="8" width="23.5703125" style="4" customWidth="1"/>
    <col min="9" max="16384" width="11.42578125" style="4"/>
  </cols>
  <sheetData>
    <row r="3" spans="1:15" ht="18.75" x14ac:dyDescent="0.3">
      <c r="A3" s="34" t="s">
        <v>80</v>
      </c>
    </row>
    <row r="4" spans="1:15" ht="18.75" x14ac:dyDescent="0.3">
      <c r="A4" s="34"/>
    </row>
    <row r="5" spans="1:15" x14ac:dyDescent="0.25">
      <c r="F5" s="35" t="s">
        <v>8</v>
      </c>
      <c r="G5" s="36" t="s">
        <v>9</v>
      </c>
      <c r="H5" s="37"/>
      <c r="I5" s="8"/>
      <c r="J5" s="8"/>
    </row>
    <row r="6" spans="1:15" ht="15" customHeight="1" x14ac:dyDescent="0.25">
      <c r="A6" s="104" t="s">
        <v>44</v>
      </c>
      <c r="B6" s="104" t="s">
        <v>14</v>
      </c>
      <c r="C6" s="104" t="s">
        <v>15</v>
      </c>
      <c r="D6" s="38" t="s">
        <v>323</v>
      </c>
      <c r="E6" s="39"/>
      <c r="F6" s="40">
        <v>4497.88</v>
      </c>
      <c r="G6" s="41">
        <v>4.03</v>
      </c>
      <c r="H6" s="42"/>
      <c r="I6" s="8"/>
      <c r="J6" s="8"/>
    </row>
    <row r="8" spans="1:15" ht="18.75" x14ac:dyDescent="0.3">
      <c r="A8" s="34" t="s">
        <v>81</v>
      </c>
      <c r="B8" s="34" t="s">
        <v>82</v>
      </c>
    </row>
    <row r="10" spans="1:15" x14ac:dyDescent="0.25">
      <c r="B10" s="43" t="s">
        <v>83</v>
      </c>
    </row>
    <row r="12" spans="1:15" x14ac:dyDescent="0.25">
      <c r="B12" s="8"/>
      <c r="C12" s="8"/>
      <c r="D12" s="8"/>
      <c r="F12" s="44" t="s">
        <v>8</v>
      </c>
      <c r="G12" s="45" t="s">
        <v>9</v>
      </c>
      <c r="H12" s="46" t="s">
        <v>10</v>
      </c>
      <c r="M12" s="12"/>
      <c r="N12" s="12"/>
      <c r="O12" s="12"/>
    </row>
    <row r="13" spans="1:15" ht="15" customHeight="1" x14ac:dyDescent="0.25">
      <c r="B13" s="47"/>
      <c r="C13" s="47"/>
      <c r="D13" s="170" t="s">
        <v>84</v>
      </c>
      <c r="E13" s="171"/>
      <c r="F13" s="48" t="s">
        <v>85</v>
      </c>
      <c r="G13" s="49"/>
      <c r="H13" s="50" t="s">
        <v>86</v>
      </c>
      <c r="M13" s="12"/>
      <c r="N13" s="12"/>
      <c r="O13" s="12"/>
    </row>
    <row r="14" spans="1:15" ht="15" customHeight="1" x14ac:dyDescent="0.25">
      <c r="B14" s="47"/>
      <c r="C14" s="47"/>
      <c r="D14" s="170" t="s">
        <v>87</v>
      </c>
      <c r="E14" s="171"/>
      <c r="F14" s="48" t="s">
        <v>88</v>
      </c>
      <c r="G14" s="51"/>
      <c r="H14" s="52" t="s">
        <v>86</v>
      </c>
    </row>
    <row r="15" spans="1:15" x14ac:dyDescent="0.25">
      <c r="B15" s="8"/>
      <c r="C15" s="8"/>
      <c r="D15" s="8"/>
    </row>
    <row r="16" spans="1:15" x14ac:dyDescent="0.25">
      <c r="B16" s="4" t="s">
        <v>89</v>
      </c>
    </row>
    <row r="18" spans="1:10" x14ac:dyDescent="0.25">
      <c r="F18" s="44" t="s">
        <v>8</v>
      </c>
      <c r="G18" s="45" t="s">
        <v>9</v>
      </c>
      <c r="H18" s="53" t="s">
        <v>10</v>
      </c>
    </row>
    <row r="19" spans="1:10" ht="14.25" customHeight="1" x14ac:dyDescent="0.25">
      <c r="A19" s="54" t="str">
        <f>A6</f>
        <v>03_04</v>
      </c>
      <c r="B19" s="40" t="str">
        <f>$B$6</f>
        <v>Partida</v>
      </c>
      <c r="C19" s="40" t="str">
        <f>$C$6</f>
        <v>PA</v>
      </c>
      <c r="D19" s="55" t="str">
        <f>$D$6</f>
        <v>AYUDAS ALBAÑILERÍA  (#)</v>
      </c>
      <c r="E19" s="56"/>
      <c r="F19" s="40">
        <f>$F$6</f>
        <v>4497.88</v>
      </c>
      <c r="G19" s="41">
        <f>+ROUND(ROUND($G$6,2)*1.19,2)</f>
        <v>4.8</v>
      </c>
      <c r="H19" s="41">
        <f>+ROUND(+F19*ROUND(G19,2),2)</f>
        <v>21589.82</v>
      </c>
    </row>
    <row r="20" spans="1:10" x14ac:dyDescent="0.25">
      <c r="F20" s="118">
        <f>$F$6</f>
        <v>4497.88</v>
      </c>
      <c r="G20" s="119">
        <v>4.03</v>
      </c>
      <c r="H20" s="120">
        <f>F20*G20</f>
        <v>18126.456400000003</v>
      </c>
      <c r="I20" s="121">
        <f>H20*1.19</f>
        <v>21570.483116000003</v>
      </c>
    </row>
    <row r="22" spans="1:10" ht="18.75" x14ac:dyDescent="0.3">
      <c r="A22" s="34" t="s">
        <v>90</v>
      </c>
      <c r="B22" s="34" t="s">
        <v>91</v>
      </c>
    </row>
    <row r="24" spans="1:10" x14ac:dyDescent="0.25">
      <c r="B24" s="43" t="s">
        <v>92</v>
      </c>
    </row>
    <row r="26" spans="1:10" x14ac:dyDescent="0.25">
      <c r="F26" s="44" t="s">
        <v>8</v>
      </c>
      <c r="G26" s="45" t="s">
        <v>9</v>
      </c>
      <c r="H26" s="46" t="s">
        <v>10</v>
      </c>
    </row>
    <row r="27" spans="1:10" ht="15" customHeight="1" x14ac:dyDescent="0.25">
      <c r="B27" s="47"/>
      <c r="C27" s="47"/>
      <c r="D27" s="170" t="s">
        <v>84</v>
      </c>
      <c r="E27" s="171"/>
      <c r="F27" s="57" t="s">
        <v>93</v>
      </c>
      <c r="G27" s="49"/>
      <c r="H27" s="50" t="s">
        <v>94</v>
      </c>
    </row>
    <row r="28" spans="1:10" ht="15" customHeight="1" x14ac:dyDescent="0.25">
      <c r="B28" s="47"/>
      <c r="C28" s="47"/>
      <c r="D28" s="170" t="s">
        <v>87</v>
      </c>
      <c r="E28" s="171"/>
      <c r="F28" s="57" t="s">
        <v>95</v>
      </c>
      <c r="G28" s="51"/>
      <c r="H28" s="52" t="s">
        <v>96</v>
      </c>
    </row>
    <row r="29" spans="1:10" x14ac:dyDescent="0.25">
      <c r="A29" s="3"/>
      <c r="B29" s="3"/>
      <c r="C29" s="3"/>
      <c r="D29" s="3"/>
      <c r="E29" s="58"/>
      <c r="F29" s="59"/>
      <c r="G29" s="60"/>
      <c r="H29" s="61"/>
      <c r="I29" s="11"/>
      <c r="J29" s="11"/>
    </row>
    <row r="30" spans="1:10" x14ac:dyDescent="0.25">
      <c r="A30" s="3"/>
      <c r="B30" s="62" t="s">
        <v>97</v>
      </c>
      <c r="C30" s="3"/>
      <c r="D30" s="3"/>
      <c r="E30" s="58"/>
      <c r="F30" s="59"/>
      <c r="G30" s="60"/>
      <c r="H30" s="61"/>
      <c r="I30" s="11"/>
      <c r="J30" s="11"/>
    </row>
    <row r="32" spans="1:10" x14ac:dyDescent="0.25">
      <c r="B32" s="4" t="s">
        <v>98</v>
      </c>
    </row>
    <row r="34" spans="1:8" x14ac:dyDescent="0.25">
      <c r="F34" s="44" t="s">
        <v>8</v>
      </c>
      <c r="G34" s="45" t="s">
        <v>9</v>
      </c>
      <c r="H34" s="53" t="s">
        <v>10</v>
      </c>
    </row>
    <row r="35" spans="1:8" x14ac:dyDescent="0.25">
      <c r="A35" s="54" t="str">
        <f>+A6</f>
        <v>03_04</v>
      </c>
      <c r="B35" s="40" t="str">
        <f>$B$6</f>
        <v>Partida</v>
      </c>
      <c r="C35" s="40" t="str">
        <f>$C$6</f>
        <v>PA</v>
      </c>
      <c r="D35" s="55" t="str">
        <f>$D$6</f>
        <v>AYUDAS ALBAÑILERÍA  (#)</v>
      </c>
      <c r="E35" s="56"/>
      <c r="F35" s="40">
        <f>$F$6</f>
        <v>4497.88</v>
      </c>
      <c r="G35" s="41">
        <f>+ROUND($G$6,2)</f>
        <v>4.03</v>
      </c>
      <c r="H35" s="41">
        <f>+ROUND(+F35*ROUND(G35,2),2)</f>
        <v>18126.46</v>
      </c>
    </row>
    <row r="38" spans="1:8" ht="18.75" x14ac:dyDescent="0.3">
      <c r="A38" s="34" t="s">
        <v>99</v>
      </c>
      <c r="B38" s="34" t="s">
        <v>100</v>
      </c>
    </row>
    <row r="40" spans="1:8" x14ac:dyDescent="0.25">
      <c r="B40" s="43" t="s">
        <v>101</v>
      </c>
    </row>
    <row r="43" spans="1:8" x14ac:dyDescent="0.25">
      <c r="F43" s="44" t="s">
        <v>8</v>
      </c>
      <c r="G43" s="45" t="s">
        <v>9</v>
      </c>
      <c r="H43" s="46" t="s">
        <v>10</v>
      </c>
    </row>
    <row r="44" spans="1:8" ht="15" customHeight="1" x14ac:dyDescent="0.25">
      <c r="B44" s="47"/>
      <c r="C44" s="47"/>
      <c r="D44" s="170" t="s">
        <v>84</v>
      </c>
      <c r="E44" s="171"/>
      <c r="F44" s="57"/>
      <c r="G44" s="63" t="s">
        <v>102</v>
      </c>
      <c r="H44" s="50" t="s">
        <v>86</v>
      </c>
    </row>
    <row r="45" spans="1:8" ht="15" customHeight="1" x14ac:dyDescent="0.25">
      <c r="B45" s="47"/>
      <c r="C45" s="47"/>
      <c r="D45" s="170" t="s">
        <v>87</v>
      </c>
      <c r="E45" s="171"/>
      <c r="F45" s="57"/>
      <c r="G45" s="64" t="s">
        <v>103</v>
      </c>
      <c r="H45" s="52" t="s">
        <v>86</v>
      </c>
    </row>
    <row r="47" spans="1:8" x14ac:dyDescent="0.25">
      <c r="A47" s="4" t="s">
        <v>104</v>
      </c>
    </row>
    <row r="49" spans="1:10" x14ac:dyDescent="0.25">
      <c r="F49" s="44" t="s">
        <v>8</v>
      </c>
      <c r="G49" s="45" t="s">
        <v>9</v>
      </c>
      <c r="H49" s="53" t="s">
        <v>10</v>
      </c>
    </row>
    <row r="50" spans="1:10" x14ac:dyDescent="0.25">
      <c r="A50" s="54" t="str">
        <f>+A6</f>
        <v>03_04</v>
      </c>
      <c r="B50" s="40" t="str">
        <f>$B$6</f>
        <v>Partida</v>
      </c>
      <c r="C50" s="40" t="str">
        <f>$C$6</f>
        <v>PA</v>
      </c>
      <c r="D50" s="55" t="str">
        <f>$D$6</f>
        <v>AYUDAS ALBAÑILERÍA  (#)</v>
      </c>
      <c r="E50" s="56"/>
      <c r="F50" s="40">
        <f>$F$6</f>
        <v>4497.88</v>
      </c>
      <c r="G50" s="65" t="str">
        <f>+$G$6&amp;" + XX % + YY %"</f>
        <v>4,03 + XX % + YY %</v>
      </c>
      <c r="H50" s="66" t="str">
        <f>+$G$6&amp;" + XX % + YY %  *  CanPres"</f>
        <v>4,03 + XX % + YY %  *  CanPres</v>
      </c>
    </row>
    <row r="54" spans="1:10" ht="23.25" x14ac:dyDescent="0.35">
      <c r="A54" s="67" t="s">
        <v>105</v>
      </c>
    </row>
    <row r="56" spans="1:10" x14ac:dyDescent="0.25">
      <c r="B56" s="4" t="s">
        <v>106</v>
      </c>
    </row>
    <row r="59" spans="1:10" x14ac:dyDescent="0.25">
      <c r="F59" s="44" t="s">
        <v>8</v>
      </c>
      <c r="G59" s="45" t="s">
        <v>9</v>
      </c>
      <c r="H59" s="46" t="s">
        <v>10</v>
      </c>
    </row>
    <row r="60" spans="1:10" x14ac:dyDescent="0.25">
      <c r="B60" s="47"/>
      <c r="C60" s="47"/>
      <c r="D60" s="170" t="s">
        <v>84</v>
      </c>
      <c r="E60" s="171"/>
      <c r="F60" s="57"/>
      <c r="G60" s="68">
        <v>0.1</v>
      </c>
      <c r="H60" s="50"/>
      <c r="J60" s="12"/>
    </row>
    <row r="61" spans="1:10" x14ac:dyDescent="0.25">
      <c r="B61" s="47"/>
      <c r="C61" s="47"/>
      <c r="D61" s="170" t="s">
        <v>87</v>
      </c>
      <c r="E61" s="171"/>
      <c r="F61" s="57"/>
      <c r="G61" s="69">
        <v>0.05</v>
      </c>
      <c r="H61" s="52"/>
    </row>
    <row r="63" spans="1:10" x14ac:dyDescent="0.25">
      <c r="A63" s="4" t="s">
        <v>107</v>
      </c>
    </row>
    <row r="65" spans="1:10" x14ac:dyDescent="0.25">
      <c r="F65" s="44" t="s">
        <v>8</v>
      </c>
      <c r="G65" s="45" t="s">
        <v>9</v>
      </c>
      <c r="H65" s="53" t="s">
        <v>10</v>
      </c>
    </row>
    <row r="66" spans="1:10" x14ac:dyDescent="0.25">
      <c r="A66" s="54" t="str">
        <f>A6</f>
        <v>03_04</v>
      </c>
      <c r="B66" s="40" t="str">
        <f>$B$6</f>
        <v>Partida</v>
      </c>
      <c r="C66" s="40" t="str">
        <f>$C$6</f>
        <v>PA</v>
      </c>
      <c r="D66" s="55" t="str">
        <f>$D$6</f>
        <v>AYUDAS ALBAÑILERÍA  (#)</v>
      </c>
      <c r="E66" s="56"/>
      <c r="F66" s="70">
        <f>$F$6</f>
        <v>4497.88</v>
      </c>
      <c r="G66" s="71">
        <f>+$G$6*(1+$G$60+$G$61)</f>
        <v>4.634500000000001</v>
      </c>
      <c r="H66" s="72">
        <f t="shared" ref="H66" si="0">+ROUND(+F66*ROUND(G66,2),2)</f>
        <v>20825.18</v>
      </c>
      <c r="J66" s="73" t="str">
        <f>+ROUND($G$66,2)&amp;" = "&amp;ROUND(G6,2)&amp;" + "&amp;100*$G$60&amp;" % G.G. + "&amp;100*$G$61&amp;" % B.I."</f>
        <v>4,63 = 4,03 + 10 % G.G. + 5 % B.I.</v>
      </c>
    </row>
    <row r="69" spans="1:10" x14ac:dyDescent="0.25">
      <c r="A69" s="43" t="s">
        <v>108</v>
      </c>
    </row>
    <row r="70" spans="1:10" x14ac:dyDescent="0.25">
      <c r="A70" s="43"/>
    </row>
    <row r="71" spans="1:10" x14ac:dyDescent="0.25">
      <c r="A71" s="74" t="s">
        <v>109</v>
      </c>
    </row>
    <row r="72" spans="1:10" x14ac:dyDescent="0.25">
      <c r="A72" s="74" t="s">
        <v>110</v>
      </c>
    </row>
    <row r="73" spans="1:10" x14ac:dyDescent="0.25">
      <c r="A73" s="74" t="s">
        <v>111</v>
      </c>
    </row>
    <row r="74" spans="1:10" x14ac:dyDescent="0.25">
      <c r="A74" s="74" t="s">
        <v>112</v>
      </c>
    </row>
    <row r="77" spans="1:10" x14ac:dyDescent="0.25">
      <c r="D77" s="75" t="s">
        <v>113</v>
      </c>
      <c r="E77" s="26" t="s">
        <v>13</v>
      </c>
      <c r="F77" s="49">
        <v>0.01</v>
      </c>
      <c r="G77" s="113">
        <v>15345.29</v>
      </c>
    </row>
    <row r="78" spans="1:10" x14ac:dyDescent="0.25">
      <c r="D78" s="76" t="s">
        <v>114</v>
      </c>
      <c r="E78" s="28">
        <v>5.9964006897887688E-2</v>
      </c>
      <c r="F78" s="51"/>
      <c r="G78" s="114" t="s">
        <v>115</v>
      </c>
    </row>
    <row r="79" spans="1:10" ht="22.5" x14ac:dyDescent="0.25">
      <c r="D79" s="77" t="s">
        <v>116</v>
      </c>
      <c r="E79" s="78"/>
      <c r="F79" s="79"/>
      <c r="G79" s="80" t="s">
        <v>117</v>
      </c>
    </row>
  </sheetData>
  <mergeCells count="8">
    <mergeCell ref="D60:E60"/>
    <mergeCell ref="D61:E61"/>
    <mergeCell ref="D13:E13"/>
    <mergeCell ref="D14:E14"/>
    <mergeCell ref="D27:E27"/>
    <mergeCell ref="D28:E28"/>
    <mergeCell ref="D44:E44"/>
    <mergeCell ref="D45:E45"/>
  </mergeCells>
  <conditionalFormatting sqref="G77:G78">
    <cfRule type="expression" dxfId="0" priority="1">
      <formula>LEN(F77)+LEN(F78)&gt;0</formula>
    </cfRule>
  </conditionalFormatting>
  <pageMargins left="0.7" right="0.7" top="0.75" bottom="0.75" header="0.3" footer="0.3"/>
  <pageSetup paperSize="9" orientation="portrait" r:id="rId1"/>
  <ignoredErrors>
    <ignoredError sqref="F13:F1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Anexo I pag 1 oferta</vt:lpstr>
      <vt:lpstr>Anexo I Tabla Desglose Precio</vt:lpstr>
      <vt:lpstr>COMO OFERTAR PARTIDAS FIJAS</vt:lpstr>
      <vt:lpstr>'Anexo I pag 1 oferta'!Área_de_impresión</vt:lpstr>
      <vt:lpstr>'Anexo I Tabla Desglose Precio'!Área_de_impresión</vt:lpstr>
      <vt:lpstr>'COMO OFERTAR PARTIDAS FIJAS'!Área_de_impresión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JUAN ANTONIO GONZALEZ GARCIA</cp:lastModifiedBy>
  <cp:lastPrinted>2026-09-07T09:00:55Z</cp:lastPrinted>
  <dcterms:created xsi:type="dcterms:W3CDTF">2025-05-09T06:37:59Z</dcterms:created>
  <dcterms:modified xsi:type="dcterms:W3CDTF">2026-09-07T09:47:14Z</dcterms:modified>
</cp:coreProperties>
</file>